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tabRatio="633" activeTab="3"/>
  </bookViews>
  <sheets>
    <sheet name="BS" sheetId="1" r:id="rId1"/>
    <sheet name="PL" sheetId="2" r:id="rId2"/>
    <sheet name="CF" sheetId="3" r:id="rId3"/>
    <sheet name="Note" sheetId="4" r:id="rId4"/>
  </sheets>
  <externalReferences>
    <externalReference r:id="rId7"/>
    <externalReference r:id="rId8"/>
  </externalReferences>
  <definedNames>
    <definedName name="_xlnm.Print_Area" localSheetId="0">'BS'!$A$1:$E$62</definedName>
    <definedName name="_xlnm.Print_Area" localSheetId="3">'Note'!$A$1:$T$261</definedName>
    <definedName name="_xlnm.Print_Area" localSheetId="1">'PL'!$A$1:$J$54</definedName>
  </definedNames>
  <calcPr fullCalcOnLoad="1"/>
</workbook>
</file>

<file path=xl/sharedStrings.xml><?xml version="1.0" encoding="utf-8"?>
<sst xmlns="http://schemas.openxmlformats.org/spreadsheetml/2006/main" count="365" uniqueCount="272">
  <si>
    <t>Non-current liabilities</t>
  </si>
  <si>
    <t>Deferred taxation</t>
  </si>
  <si>
    <t>Provision for liabilities</t>
  </si>
  <si>
    <t>Hire purchase and lease payables</t>
  </si>
  <si>
    <t>Minority interests</t>
  </si>
  <si>
    <t>Accumulated losses</t>
  </si>
  <si>
    <t>Reserves</t>
  </si>
  <si>
    <t>Share capital</t>
  </si>
  <si>
    <t>REPRESENTED BY</t>
  </si>
  <si>
    <t>NET CURRENT LIABILITIES</t>
  </si>
  <si>
    <t>Taxation</t>
  </si>
  <si>
    <t>Payables</t>
  </si>
  <si>
    <t>Due to affiliated companies, net</t>
  </si>
  <si>
    <t>Due to an associated company</t>
  </si>
  <si>
    <t>CURRENT LIABILITIES</t>
  </si>
  <si>
    <t>Cash and bank balances</t>
  </si>
  <si>
    <t>Short term investments</t>
  </si>
  <si>
    <t>Receivables</t>
  </si>
  <si>
    <t>Inventories</t>
  </si>
  <si>
    <t>Development properties</t>
  </si>
  <si>
    <t>CURRENT ASSETS</t>
  </si>
  <si>
    <t>Real property assets</t>
  </si>
  <si>
    <t>Investments</t>
  </si>
  <si>
    <t>Property, plant and equipment</t>
  </si>
  <si>
    <t>NON-CURRENT ASSETS</t>
  </si>
  <si>
    <t>(Audited)</t>
  </si>
  <si>
    <t>(Unaudited)</t>
  </si>
  <si>
    <t>RM'000</t>
  </si>
  <si>
    <t>As at 30 JUN 03</t>
  </si>
  <si>
    <t>(Incorporated in Malaysia)</t>
  </si>
  <si>
    <t>(Company No. 7296 V)</t>
  </si>
  <si>
    <t>MYCOM BERHAD</t>
  </si>
  <si>
    <t xml:space="preserve"> </t>
  </si>
  <si>
    <t>N/A</t>
  </si>
  <si>
    <t>(b) Diluted (sen)</t>
  </si>
  <si>
    <t>(a) Basic (sen)</t>
  </si>
  <si>
    <t>Earnings per share</t>
  </si>
  <si>
    <t xml:space="preserve">Net loss for the period </t>
  </si>
  <si>
    <t>Loss after taxation</t>
  </si>
  <si>
    <t>Loss before taxation</t>
  </si>
  <si>
    <t>Investing results</t>
  </si>
  <si>
    <t>Finance costs, net</t>
  </si>
  <si>
    <t>Other operating income</t>
  </si>
  <si>
    <t>Operating expenses</t>
  </si>
  <si>
    <t>Revenue</t>
  </si>
  <si>
    <t>Total</t>
  </si>
  <si>
    <t>period</t>
  </si>
  <si>
    <t>year to date</t>
  </si>
  <si>
    <t>quarter</t>
  </si>
  <si>
    <t>corresponding</t>
  </si>
  <si>
    <t>Current financial</t>
  </si>
  <si>
    <t>Current</t>
  </si>
  <si>
    <t>Preceeding year</t>
  </si>
  <si>
    <t>CUMULATIVE QUARTER</t>
  </si>
  <si>
    <t>INDIVIDUAL QUARTER</t>
  </si>
  <si>
    <t>Payment of provisions</t>
  </si>
  <si>
    <t>Repayment of hire purchase and lease payables</t>
  </si>
  <si>
    <t>CASH FLOWS FROM FINANCING ACTIVITIES</t>
  </si>
  <si>
    <t>Interest received</t>
  </si>
  <si>
    <t>Purchase of property, plant and equipment</t>
  </si>
  <si>
    <t>Proceeds from disposal of property, plant and equipment</t>
  </si>
  <si>
    <t>CASH FLOWS FROM INVESTING ACTIVITIES</t>
  </si>
  <si>
    <t>Interest paid</t>
  </si>
  <si>
    <t>Taxation paid</t>
  </si>
  <si>
    <t>Interest income</t>
  </si>
  <si>
    <t>Depreciation</t>
  </si>
  <si>
    <t>Attributable profits recognised on development properties</t>
  </si>
  <si>
    <t>Adjustments for :</t>
  </si>
  <si>
    <t>CASH FLOW FROM OPERATING ACTIVITIES</t>
  </si>
  <si>
    <t>Year-to-date</t>
  </si>
  <si>
    <t>Kuala Lumpur</t>
  </si>
  <si>
    <t>Company Secretary</t>
  </si>
  <si>
    <t>Yap Siew Khim</t>
  </si>
  <si>
    <t>Diluted earnings per share</t>
  </si>
  <si>
    <t>Basic loss per ordinary share (sen)</t>
  </si>
  <si>
    <t>Basic earnings per share</t>
  </si>
  <si>
    <t xml:space="preserve">(a) </t>
  </si>
  <si>
    <t>3 months ended</t>
  </si>
  <si>
    <t>B13</t>
  </si>
  <si>
    <t>No dividend has been declared/recommended for the current financial year-to-date.</t>
  </si>
  <si>
    <t>Dividend declared</t>
  </si>
  <si>
    <t>B12</t>
  </si>
  <si>
    <t>The list of material litigation is attached as Annexure 1.</t>
  </si>
  <si>
    <t>Changes in material litigation (including status of any pending material litigation) since the last annual balance sheet date</t>
  </si>
  <si>
    <t>B11</t>
  </si>
  <si>
    <t>There were no financial instruments with off balance sheet risk at the date of this report.</t>
  </si>
  <si>
    <t>Off balance sheet financial instruments</t>
  </si>
  <si>
    <t>B10</t>
  </si>
  <si>
    <t>Unsecured</t>
  </si>
  <si>
    <t>*Secured</t>
  </si>
  <si>
    <t>As at</t>
  </si>
  <si>
    <t>The Group short-term borrowings are as follows:</t>
  </si>
  <si>
    <t>Group borrowings</t>
  </si>
  <si>
    <t>B9</t>
  </si>
  <si>
    <t>Not applicable.</t>
  </si>
  <si>
    <t>Status of utilisation of proceeds raised from corporate proposal</t>
  </si>
  <si>
    <t xml:space="preserve">(b) </t>
  </si>
  <si>
    <t>Status of corporate proposals announced but not completed</t>
  </si>
  <si>
    <t>B8</t>
  </si>
  <si>
    <t xml:space="preserve">     at end of reporting period</t>
  </si>
  <si>
    <t>Total investments at market value</t>
  </si>
  <si>
    <t>Total investments at cost</t>
  </si>
  <si>
    <t>Total gain/(loss) on disposal</t>
  </si>
  <si>
    <t>Total sale proceeds</t>
  </si>
  <si>
    <t>Total purchase</t>
  </si>
  <si>
    <t>Purchase/disposal</t>
  </si>
  <si>
    <t>year-to-date</t>
  </si>
  <si>
    <t>financial</t>
  </si>
  <si>
    <t xml:space="preserve">Current </t>
  </si>
  <si>
    <t>Particulars of Quoted Securities:</t>
  </si>
  <si>
    <t>Quoted Securities</t>
  </si>
  <si>
    <t>B7</t>
  </si>
  <si>
    <t>There was no material sale of unquoted investments and/or properties for the current quarter and financial year-to-date.</t>
  </si>
  <si>
    <t>Unquoted investments and/or properties</t>
  </si>
  <si>
    <t>B6</t>
  </si>
  <si>
    <t>Under provision in prior years</t>
  </si>
  <si>
    <t>B5</t>
  </si>
  <si>
    <t>Variance from profit forecast and shortfall in profit guarantee</t>
  </si>
  <si>
    <t>B4</t>
  </si>
  <si>
    <t>Current year prospect</t>
  </si>
  <si>
    <t>B3</t>
  </si>
  <si>
    <t>B2</t>
  </si>
  <si>
    <t>Review of performance</t>
  </si>
  <si>
    <t>B1</t>
  </si>
  <si>
    <t>Approved but not contracted for</t>
  </si>
  <si>
    <t>- investment property</t>
  </si>
  <si>
    <t>Approved and contracted for</t>
  </si>
  <si>
    <t>Capital commitments</t>
  </si>
  <si>
    <t>A13</t>
  </si>
  <si>
    <t>Liquidated ascertained damages</t>
  </si>
  <si>
    <t>Guarantees</t>
  </si>
  <si>
    <t>Contingent liabilities</t>
  </si>
  <si>
    <t>A12</t>
  </si>
  <si>
    <t>There are no changes in the composition of the Group for the current financial year-to-date.</t>
  </si>
  <si>
    <t>Effect of changes in the composition of the Group</t>
  </si>
  <si>
    <t>A11</t>
  </si>
  <si>
    <t>A10</t>
  </si>
  <si>
    <t>The valuations of property, plant and equipment have been brought forward from the previous annual financial statements without any amendment.</t>
  </si>
  <si>
    <t>Valuations of property, plant and equipment</t>
  </si>
  <si>
    <t>A9</t>
  </si>
  <si>
    <t>Segmental reporting</t>
  </si>
  <si>
    <t>A8</t>
  </si>
  <si>
    <t>No dividends have been paid for the current financial year-to-date.</t>
  </si>
  <si>
    <t>Dividends paid</t>
  </si>
  <si>
    <t>A7</t>
  </si>
  <si>
    <t>There are no issue, cancellation, repurchases, resale and repayment of debt or equity securities for the current financial year-to-date.</t>
  </si>
  <si>
    <t>Debt and equity securities</t>
  </si>
  <si>
    <t>A6</t>
  </si>
  <si>
    <t>There are no changes in the estimates of amounts, which give a material effect in the current interim period.</t>
  </si>
  <si>
    <t>Nature and amount of changes in estimates of amounts reported in prior interim periods of the current financial year or changes in estimates of amounts reported in prior financial years, which give a material effect in the current interim period</t>
  </si>
  <si>
    <t>A5</t>
  </si>
  <si>
    <t>There are no items which are unusual in terms of their nature, size or incidence for the current interim period, other than as disclosed in the financial statements.</t>
  </si>
  <si>
    <t>Nature and amount of items affecting assets, liabilities, equity, net income, or cash flows that are unusual because of their nature, size, or incidence</t>
  </si>
  <si>
    <t>A4</t>
  </si>
  <si>
    <t>The group's business operations are not significantly affected by any seasonal and cyclical factors.</t>
  </si>
  <si>
    <t>Seasonal or cyclical factors</t>
  </si>
  <si>
    <t>A3</t>
  </si>
  <si>
    <t>The audit report of the Company's preceding annual financial statements was not subject to qualification.</t>
  </si>
  <si>
    <t>Declaration of audit qualification</t>
  </si>
  <si>
    <t>A2</t>
  </si>
  <si>
    <t>Accounting policies and methods of computation</t>
  </si>
  <si>
    <t>A1</t>
  </si>
  <si>
    <t>Notes</t>
  </si>
  <si>
    <t>Net gain not recognised in the Income Statement</t>
  </si>
  <si>
    <t>losses</t>
  </si>
  <si>
    <t>to capital</t>
  </si>
  <si>
    <t>capital</t>
  </si>
  <si>
    <t>Accumulated</t>
  </si>
  <si>
    <t>attributable</t>
  </si>
  <si>
    <t xml:space="preserve">Share </t>
  </si>
  <si>
    <t>Reserve</t>
  </si>
  <si>
    <t>31 DEC 02</t>
  </si>
  <si>
    <t>Gain on disposal of property, plant and equipment, net</t>
  </si>
  <si>
    <t>Interest expense</t>
  </si>
  <si>
    <t>EFFECTS ON EXCHANGE RATE CHANGES</t>
  </si>
  <si>
    <t>Others</t>
  </si>
  <si>
    <t>Total revenue</t>
  </si>
  <si>
    <t>Claims</t>
  </si>
  <si>
    <t>Provisions for liabilities</t>
  </si>
  <si>
    <t>Borrowings</t>
  </si>
  <si>
    <t>Transfer to deferred taxation</t>
  </si>
  <si>
    <t>The disproportionate taxation charge is due principally to certain expenses being disallowed for taxation purposes and the absence of Group relief for losses suffered by the Company and certain subsidiaries.</t>
  </si>
  <si>
    <t>Changes in working capital</t>
  </si>
  <si>
    <t>NET (DECREASE)/INCREASE IN CASH AND CASH EQUIVALENTS</t>
  </si>
  <si>
    <t>Significant post balance sheet event</t>
  </si>
  <si>
    <t>(i)</t>
  </si>
  <si>
    <t>The Group has no long term borrowings.</t>
  </si>
  <si>
    <t>Pending implementation of the Proposed Restructuring Scheme, the Group's results are not expected to register any material improvement for the financial year ending 30 June 2004.</t>
  </si>
  <si>
    <t>Operating (loss)/profit before working capital changes</t>
  </si>
  <si>
    <t>On behalf of the Board</t>
  </si>
  <si>
    <t>The Condensed Consolidated Statement Of Changes In Equity should be read in conjunction with the Annual Financial Report for the financial year ended 30 June 2003.</t>
  </si>
  <si>
    <t>At 1 July 2003</t>
  </si>
  <si>
    <t>The interim report has been prepared in accordance with MASB 26 "Interim Financial Reporting" and paragraph 9.22 of the Kuala Lumpur Stock Exchange Listing Requirements, and should be read in conjunction with the Group's financial statements for the year ended 30 June 2003.</t>
  </si>
  <si>
    <t>The changes in contingent liabilities since 30 June 2003 to the date of this report are as follows:</t>
  </si>
  <si>
    <t>31 DEC 03</t>
  </si>
  <si>
    <t>Tax recoverable</t>
  </si>
  <si>
    <t>The Condensed Consolidated Balance Sheets should be read in conjunction with the Annual Financial Report for the financial year ended 30 June 2003.</t>
  </si>
  <si>
    <t>The Condensed Consolidated Income Statements should be read in conjunction with the Annual Financial Report for the financial year ended 30 June 2003.</t>
  </si>
  <si>
    <t>The Condensed Consolidated Cash Flow Statement should be read in conjunction with the Annual Financial Report for the financial year ended 30 June 2003.</t>
  </si>
  <si>
    <t>Property, plant and equipment written off</t>
  </si>
  <si>
    <t>Taxation refund</t>
  </si>
  <si>
    <t>(Loss)/profit from operations</t>
  </si>
  <si>
    <t>Net cash used in investing activities</t>
  </si>
  <si>
    <t>Shareholders' deficit</t>
  </si>
  <si>
    <t>Conversion of term loan to bank overdraft</t>
  </si>
  <si>
    <t>Investment properties acquired</t>
  </si>
  <si>
    <t>Repayment of amounts due to an associated company</t>
  </si>
  <si>
    <t>Repayment of amounts due to affiliated companies, net</t>
  </si>
  <si>
    <t>Net loss for the period</t>
  </si>
  <si>
    <t>The same accounting policies and methods of computation are followed in the interim financial statements as compared with the annual financial statements for the year ended 30 June 2003.</t>
  </si>
  <si>
    <t>Net loss for the period (RM'000)</t>
  </si>
  <si>
    <t>Development</t>
  </si>
  <si>
    <t>Property</t>
  </si>
  <si>
    <t>Plantation</t>
  </si>
  <si>
    <t>Granite</t>
  </si>
  <si>
    <t>Quarry</t>
  </si>
  <si>
    <t>Manufacturing</t>
  </si>
  <si>
    <t>Investment</t>
  </si>
  <si>
    <t>Holding and</t>
  </si>
  <si>
    <t>Elimination</t>
  </si>
  <si>
    <t>Consolidated</t>
  </si>
  <si>
    <t>External sales</t>
  </si>
  <si>
    <t>Inter-segment sales</t>
  </si>
  <si>
    <t>Results</t>
  </si>
  <si>
    <t>Segment results</t>
  </si>
  <si>
    <t xml:space="preserve">Number of ordinary shares in issue </t>
  </si>
  <si>
    <t>during the period ('000)</t>
  </si>
  <si>
    <t xml:space="preserve">Weighted average number of ordinary </t>
  </si>
  <si>
    <t>shares in issue ('000)</t>
  </si>
  <si>
    <t xml:space="preserve">Total investments at carrying </t>
  </si>
  <si>
    <t xml:space="preserve">      for diminution in value)</t>
  </si>
  <si>
    <t xml:space="preserve">     value/book value (after provision</t>
  </si>
  <si>
    <t>CASH AND CASH EQUIVALENTS AT BEGINNING OF FINANCIAL PERIOD</t>
  </si>
  <si>
    <t>CASH AND CASH EQUIVALENTS AT END OF FINANCIAL PERIOD</t>
  </si>
  <si>
    <t>Segmental analysis for the current financial year-to-date by business segments is as follows:</t>
  </si>
  <si>
    <t>There are no significant events subsequent to the end of the period reported on that have not been reflected in the financial statements for the said period.</t>
  </si>
  <si>
    <t>At 1 July 2002, as previously reported</t>
  </si>
  <si>
    <t xml:space="preserve">Prior year adjustments </t>
  </si>
  <si>
    <t>At 1 July 2002, as restated</t>
  </si>
  <si>
    <t>(ii)</t>
  </si>
  <si>
    <t>INTERIM REPORT FOR THE QUARTER ENDED 31 DECEMBER 2003</t>
  </si>
  <si>
    <t>As at 31 DEC 03</t>
  </si>
  <si>
    <t>Unaudited Condensed Consolidated Balance Sheet as at 31 December 2003</t>
  </si>
  <si>
    <t>Unaudited Condensed Consolidated Cash Flow Statement for the period ended 31 December 2003</t>
  </si>
  <si>
    <t>At 31 December 2003</t>
  </si>
  <si>
    <t>Unaudited Condensed Consolidated Statement Of Changes In Equity for the quarter ended 31 December 2003</t>
  </si>
  <si>
    <t>At 31 December 2002</t>
  </si>
  <si>
    <t>6 months ended 31 December 2003</t>
  </si>
  <si>
    <t>6 months ended 31 December 2002</t>
  </si>
  <si>
    <t>Balance as at 31 December 2003</t>
  </si>
  <si>
    <t>6 months ended</t>
  </si>
  <si>
    <t>Gain on disposal of investment in an associated company</t>
  </si>
  <si>
    <t>Proceeds from disposal of investment in an associated company</t>
  </si>
  <si>
    <t>Net cash used in financing activities</t>
  </si>
  <si>
    <t>Charge for the period</t>
  </si>
  <si>
    <t>Unaudited Condensed Consolidated Income Statements for the period ended 31 December 2003</t>
  </si>
  <si>
    <t>Capital commitments not provided for in the financial statements as at 31 December 2003 are as follows:</t>
  </si>
  <si>
    <t>* Included in the secured short-term borrowings are foreign currency loans of USD47,000,000 and Rand84,681,000.</t>
  </si>
  <si>
    <t>Cash generated from operations</t>
  </si>
  <si>
    <t>Net cash generated from operating activities</t>
  </si>
  <si>
    <t>Repayment of borrowings</t>
  </si>
  <si>
    <t>Amount written down/(written back) for marketable securities</t>
  </si>
  <si>
    <t>Real property assets acquired</t>
  </si>
  <si>
    <t>Revenue for the quarter and the six months period ended 31 December 2003 was lower by 5% and 9% respectively as compared to the preceding year corresponding quarter / period. The decline was mainly due to the adverse performance of the granite quarry division.</t>
  </si>
  <si>
    <t>There is no material change in the loss before taxation of the Group for the quarter ended 31 December 2003 as compared with the immediate preceding quarter.</t>
  </si>
  <si>
    <t>Material changes in quarterly results (PBT)</t>
  </si>
  <si>
    <t>(iii)</t>
  </si>
  <si>
    <t>In tandem with the lower revenue reported, the group posted a higher loss before taxation of RM29 million and RM57 million respectively for the quarter / six months period under review.</t>
  </si>
  <si>
    <t>The proposed sale of 100% equity interest in Sentul Murni Sdn Bhd is still pending completion of a due diligence investigation by the vendor pursuant to the Share Sale Agreement dated 18 July 2003. The approval from the Securities Commission on the proposed disposal has been obtained on 2 October 2003.</t>
  </si>
  <si>
    <t>The proposed agreement between the Company's 64% owned subsidiary in South Africa, Kelgran Ltd ("KeL"), KeL's wholly-owned subsidiary, Kelgran Investments (Proprietary) Ltd ("KIPL") and JVK.S.r.l to allow a proposed subscription of up to 51% equity interest by JVK. S.r.l in KIPL has received the approval of KeL's shareholders on 18 December 2003. The completion is pending fulfilment of certain condition precedents as contained in the said agreement dated 10 August 2003.</t>
  </si>
  <si>
    <t>The Company, having obtained approvals from its shareholders on 30 October 2003 in respect of the Proposed Restructuring Scheme ("Scheme") is in the process of implementing the Scheme. Proposals under the Scheme include, amongst others, the proposed capital reduction and proposed capital consolidation, proposed rights issue, proposed special issue, proposed acquisitions and proposed debt restructuring involving the issuance of various securities to creditors, shareholders, placees and vendors of assets. The implementation is to be carried out simultaneously with the Olympia Industries Berhad Group's proposed restructuring scheme.</t>
  </si>
  <si>
    <t>Date : 19 February 2004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</si>
</sst>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_);_(* \(#,##0.0\);_(* &quot;-&quot;?_);_(@_)"/>
    <numFmt numFmtId="167" formatCode="_(* #,##0.000_);_(* \(#,##0.000\);_(* &quot;-&quot;??_);_(@_)"/>
    <numFmt numFmtId="168" formatCode="_(* #,##0.0000_);_(* \(#,##0.0000\);_(* &quot;-&quot;??_);_(@_)"/>
    <numFmt numFmtId="169" formatCode="_(* #,##0.00000_);_(* \(#,##0.00000\);_(* &quot;-&quot;??_);_(@_)"/>
    <numFmt numFmtId="170" formatCode="_(* #,##0.000000_);_(* \(#,##0.000000\);_(* &quot;-&quot;??_);_(@_)"/>
  </numFmts>
  <fonts count="6">
    <font>
      <sz val="10"/>
      <name val="Arial"/>
      <family val="0"/>
    </font>
    <font>
      <sz val="9.5"/>
      <name val="Arial"/>
      <family val="2"/>
    </font>
    <font>
      <b/>
      <sz val="9.5"/>
      <name val="Arial"/>
      <family val="2"/>
    </font>
    <font>
      <sz val="9"/>
      <name val="Arial"/>
      <family val="2"/>
    </font>
    <font>
      <b/>
      <sz val="9"/>
      <name val="Arial"/>
      <family val="2"/>
    </font>
    <font>
      <b/>
      <u val="single"/>
      <sz val="9"/>
      <name val="Arial"/>
      <family val="2"/>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1" fillId="0" borderId="0" xfId="0" applyFont="1" applyAlignment="1" applyProtection="1">
      <alignment/>
      <protection locked="0"/>
    </xf>
    <xf numFmtId="0" fontId="1" fillId="0" borderId="1" xfId="0" applyFont="1" applyBorder="1" applyAlignment="1" applyProtection="1">
      <alignment/>
      <protection locked="0"/>
    </xf>
    <xf numFmtId="164" fontId="1" fillId="0" borderId="0" xfId="15" applyNumberFormat="1" applyFont="1" applyAlignment="1" applyProtection="1">
      <alignment/>
      <protection locked="0"/>
    </xf>
    <xf numFmtId="164" fontId="1" fillId="0" borderId="0" xfId="15" applyNumberFormat="1" applyFont="1" applyFill="1" applyAlignment="1" applyProtection="1">
      <alignment/>
      <protection locked="0"/>
    </xf>
    <xf numFmtId="164" fontId="1" fillId="0" borderId="2" xfId="15" applyNumberFormat="1" applyFont="1" applyBorder="1" applyAlignment="1" applyProtection="1">
      <alignment/>
      <protection locked="0"/>
    </xf>
    <xf numFmtId="164" fontId="1" fillId="0" borderId="3" xfId="15" applyNumberFormat="1" applyFont="1" applyBorder="1" applyAlignment="1" applyProtection="1">
      <alignment/>
      <protection locked="0"/>
    </xf>
    <xf numFmtId="164" fontId="1" fillId="0" borderId="3" xfId="15" applyNumberFormat="1" applyFont="1" applyFill="1" applyBorder="1" applyAlignment="1" applyProtection="1">
      <alignment/>
      <protection locked="0"/>
    </xf>
    <xf numFmtId="0" fontId="2" fillId="0" borderId="0" xfId="0" applyFont="1" applyAlignment="1" applyProtection="1">
      <alignment/>
      <protection locked="0"/>
    </xf>
    <xf numFmtId="164" fontId="1" fillId="0" borderId="4" xfId="0" applyNumberFormat="1" applyFont="1" applyFill="1" applyBorder="1" applyAlignment="1" applyProtection="1">
      <alignment/>
      <protection locked="0"/>
    </xf>
    <xf numFmtId="0" fontId="2" fillId="0" borderId="0" xfId="0" applyFont="1" applyAlignment="1" applyProtection="1">
      <alignment horizontal="center"/>
      <protection locked="0"/>
    </xf>
    <xf numFmtId="0" fontId="1" fillId="0" borderId="0" xfId="0" applyFont="1" applyAlignment="1" applyProtection="1">
      <alignment horizontal="fill"/>
      <protection locked="0"/>
    </xf>
    <xf numFmtId="0" fontId="1" fillId="0" borderId="0" xfId="0" applyFont="1" applyAlignment="1" applyProtection="1">
      <alignment horizontal="right"/>
      <protection locked="0"/>
    </xf>
    <xf numFmtId="43" fontId="1" fillId="0" borderId="0" xfId="0" applyNumberFormat="1" applyFont="1" applyAlignment="1" applyProtection="1">
      <alignment/>
      <protection locked="0"/>
    </xf>
    <xf numFmtId="41" fontId="1" fillId="0" borderId="0" xfId="0" applyNumberFormat="1" applyFont="1" applyAlignment="1" applyProtection="1">
      <alignment/>
      <protection locked="0"/>
    </xf>
    <xf numFmtId="41" fontId="1" fillId="0" borderId="2" xfId="0" applyNumberFormat="1" applyFont="1" applyBorder="1" applyAlignment="1" applyProtection="1">
      <alignment/>
      <protection locked="0"/>
    </xf>
    <xf numFmtId="41" fontId="1" fillId="0" borderId="0" xfId="0" applyNumberFormat="1" applyFont="1" applyFill="1" applyAlignment="1" applyProtection="1">
      <alignment/>
      <protection locked="0"/>
    </xf>
    <xf numFmtId="0" fontId="2" fillId="0" borderId="0" xfId="0" applyNumberFormat="1" applyFont="1" applyAlignment="1" applyProtection="1" quotePrefix="1">
      <alignment horizontal="center"/>
      <protection locked="0"/>
    </xf>
    <xf numFmtId="164" fontId="1" fillId="0" borderId="5" xfId="15" applyNumberFormat="1" applyFont="1" applyBorder="1" applyAlignment="1" applyProtection="1">
      <alignment/>
      <protection locked="0"/>
    </xf>
    <xf numFmtId="164" fontId="1" fillId="0" borderId="0" xfId="15" applyNumberFormat="1" applyFont="1" applyBorder="1" applyAlignment="1" applyProtection="1">
      <alignment/>
      <protection locked="0"/>
    </xf>
    <xf numFmtId="164" fontId="1" fillId="0" borderId="1" xfId="15" applyNumberFormat="1" applyFont="1" applyBorder="1" applyAlignment="1" applyProtection="1">
      <alignment/>
      <protection locked="0"/>
    </xf>
    <xf numFmtId="0" fontId="1" fillId="0" borderId="0" xfId="0" applyFont="1" applyBorder="1" applyAlignment="1" applyProtection="1">
      <alignment/>
      <protection locked="0"/>
    </xf>
    <xf numFmtId="0" fontId="1" fillId="0" borderId="6" xfId="0" applyFont="1" applyBorder="1" applyAlignment="1" applyProtection="1">
      <alignment/>
      <protection locked="0"/>
    </xf>
    <xf numFmtId="15" fontId="2" fillId="0" borderId="0" xfId="0" applyNumberFormat="1" applyFont="1" applyAlignment="1" applyProtection="1" quotePrefix="1">
      <alignment horizontal="center"/>
      <protection locked="0"/>
    </xf>
    <xf numFmtId="0" fontId="2" fillId="0" borderId="0" xfId="0" applyFont="1" applyFill="1" applyAlignment="1" applyProtection="1">
      <alignment/>
      <protection locked="0"/>
    </xf>
    <xf numFmtId="164" fontId="1" fillId="0" borderId="2" xfId="15" applyNumberFormat="1" applyFont="1" applyFill="1" applyBorder="1" applyAlignment="1" applyProtection="1">
      <alignment/>
      <protection locked="0"/>
    </xf>
    <xf numFmtId="0" fontId="1" fillId="0" borderId="0" xfId="0" applyFont="1" applyFill="1" applyAlignment="1" applyProtection="1">
      <alignment/>
      <protection locked="0"/>
    </xf>
    <xf numFmtId="0" fontId="1" fillId="0" borderId="0" xfId="0" applyFont="1" applyFill="1" applyBorder="1" applyAlignment="1" applyProtection="1">
      <alignment/>
      <protection locked="0"/>
    </xf>
    <xf numFmtId="0" fontId="0" fillId="0" borderId="0" xfId="0" applyFont="1" applyAlignment="1" applyProtection="1">
      <alignment horizontal="justify" vertical="center"/>
      <protection locked="0"/>
    </xf>
    <xf numFmtId="164" fontId="1" fillId="0" borderId="0" xfId="0" applyNumberFormat="1" applyFont="1" applyFill="1" applyAlignment="1" applyProtection="1">
      <alignment/>
      <protection locked="0"/>
    </xf>
    <xf numFmtId="0" fontId="2" fillId="0" borderId="0" xfId="0" applyFont="1" applyFill="1" applyAlignment="1" applyProtection="1">
      <alignment horizontal="center"/>
      <protection locked="0"/>
    </xf>
    <xf numFmtId="0" fontId="1" fillId="0" borderId="1" xfId="0" applyFont="1" applyFill="1" applyBorder="1" applyAlignment="1" applyProtection="1">
      <alignment/>
      <protection locked="0"/>
    </xf>
    <xf numFmtId="164" fontId="1" fillId="0" borderId="1" xfId="0" applyNumberFormat="1" applyFont="1" applyFill="1" applyBorder="1" applyAlignment="1" applyProtection="1">
      <alignment/>
      <protection locked="0"/>
    </xf>
    <xf numFmtId="0" fontId="4" fillId="0" borderId="0" xfId="0" applyFont="1" applyAlignment="1" applyProtection="1">
      <alignment/>
      <protection locked="0"/>
    </xf>
    <xf numFmtId="0" fontId="3" fillId="0" borderId="0" xfId="0" applyFont="1" applyAlignment="1" applyProtection="1">
      <alignment/>
      <protection locked="0"/>
    </xf>
    <xf numFmtId="0" fontId="3" fillId="0" borderId="0" xfId="0" applyFont="1" applyBorder="1" applyAlignment="1" applyProtection="1">
      <alignment/>
      <protection locked="0"/>
    </xf>
    <xf numFmtId="0" fontId="4" fillId="0" borderId="0" xfId="0" applyFont="1" applyAlignment="1" applyProtection="1">
      <alignment horizontal="center"/>
      <protection locked="0"/>
    </xf>
    <xf numFmtId="0" fontId="4" fillId="0" borderId="0" xfId="0" applyFont="1" applyBorder="1" applyAlignment="1" applyProtection="1">
      <alignment horizontal="center"/>
      <protection locked="0"/>
    </xf>
    <xf numFmtId="164" fontId="3" fillId="0" borderId="0" xfId="15" applyNumberFormat="1" applyFont="1" applyFill="1" applyAlignment="1" applyProtection="1">
      <alignment/>
      <protection locked="0"/>
    </xf>
    <xf numFmtId="164" fontId="3" fillId="0" borderId="0" xfId="15" applyNumberFormat="1" applyFont="1" applyBorder="1" applyAlignment="1" applyProtection="1">
      <alignment/>
      <protection locked="0"/>
    </xf>
    <xf numFmtId="164" fontId="3" fillId="0" borderId="0" xfId="15" applyNumberFormat="1" applyFont="1" applyAlignment="1" applyProtection="1">
      <alignment/>
      <protection locked="0"/>
    </xf>
    <xf numFmtId="164" fontId="3" fillId="0" borderId="5" xfId="15" applyNumberFormat="1" applyFont="1" applyFill="1" applyBorder="1" applyAlignment="1" applyProtection="1">
      <alignment/>
      <protection locked="0"/>
    </xf>
    <xf numFmtId="0" fontId="5" fillId="0" borderId="0" xfId="0" applyFont="1" applyAlignment="1" applyProtection="1">
      <alignment/>
      <protection locked="0"/>
    </xf>
    <xf numFmtId="0" fontId="3" fillId="0" borderId="0" xfId="0" applyFont="1" applyAlignment="1" applyProtection="1">
      <alignment horizontal="justify" vertical="top"/>
      <protection locked="0"/>
    </xf>
    <xf numFmtId="0" fontId="3" fillId="0" borderId="0" xfId="0" applyFont="1" applyAlignment="1" applyProtection="1">
      <alignment/>
      <protection locked="0"/>
    </xf>
    <xf numFmtId="0" fontId="4" fillId="0" borderId="0" xfId="0" applyFont="1" applyAlignment="1" applyProtection="1">
      <alignment horizontal="left" vertical="top"/>
      <protection locked="0"/>
    </xf>
    <xf numFmtId="0" fontId="3" fillId="0" borderId="0" xfId="0" applyFont="1" applyBorder="1" applyAlignment="1" applyProtection="1">
      <alignment horizontal="justify" vertical="top"/>
      <protection locked="0"/>
    </xf>
    <xf numFmtId="0" fontId="3" fillId="0" borderId="0" xfId="0" applyFont="1" applyAlignment="1" applyProtection="1">
      <alignment horizontal="left"/>
      <protection locked="0"/>
    </xf>
    <xf numFmtId="0" fontId="4" fillId="0" borderId="0" xfId="0" applyFont="1" applyFill="1" applyAlignment="1" applyProtection="1">
      <alignment/>
      <protection locked="0"/>
    </xf>
    <xf numFmtId="0" fontId="3" fillId="0" borderId="0" xfId="0" applyFont="1" applyAlignment="1" applyProtection="1">
      <alignment horizontal="center"/>
      <protection locked="0"/>
    </xf>
    <xf numFmtId="164" fontId="3" fillId="0" borderId="3" xfId="15" applyNumberFormat="1" applyFont="1" applyBorder="1" applyAlignment="1" applyProtection="1">
      <alignment/>
      <protection locked="0"/>
    </xf>
    <xf numFmtId="0" fontId="4" fillId="0" borderId="0" xfId="0" applyFont="1" applyBorder="1" applyAlignment="1" applyProtection="1">
      <alignment/>
      <protection locked="0"/>
    </xf>
    <xf numFmtId="164" fontId="3" fillId="0" borderId="0" xfId="15" applyNumberFormat="1" applyFont="1" applyFill="1" applyBorder="1" applyAlignment="1" applyProtection="1">
      <alignment/>
      <protection locked="0"/>
    </xf>
    <xf numFmtId="166" fontId="3" fillId="0" borderId="0" xfId="0" applyNumberFormat="1" applyFont="1" applyAlignment="1" applyProtection="1">
      <alignment/>
      <protection locked="0"/>
    </xf>
    <xf numFmtId="164" fontId="3" fillId="0" borderId="2" xfId="15" applyNumberFormat="1" applyFont="1" applyBorder="1" applyAlignment="1" applyProtection="1">
      <alignment/>
      <protection locked="0"/>
    </xf>
    <xf numFmtId="164" fontId="3" fillId="0" borderId="0" xfId="0" applyNumberFormat="1" applyFont="1" applyAlignment="1" applyProtection="1">
      <alignment/>
      <protection locked="0"/>
    </xf>
    <xf numFmtId="164" fontId="3" fillId="0" borderId="5" xfId="0" applyNumberFormat="1" applyFont="1" applyBorder="1" applyAlignment="1" applyProtection="1">
      <alignment/>
      <protection locked="0"/>
    </xf>
    <xf numFmtId="164" fontId="3" fillId="0" borderId="1" xfId="15" applyNumberFormat="1" applyFont="1" applyBorder="1" applyAlignment="1" applyProtection="1">
      <alignment/>
      <protection locked="0"/>
    </xf>
    <xf numFmtId="164" fontId="3" fillId="0" borderId="1" xfId="15" applyNumberFormat="1" applyFont="1" applyFill="1" applyBorder="1" applyAlignment="1" applyProtection="1">
      <alignment/>
      <protection locked="0"/>
    </xf>
    <xf numFmtId="0" fontId="3" fillId="0" borderId="0" xfId="0" applyFont="1" applyAlignment="1" applyProtection="1">
      <alignment horizontal="centerContinuous" vertical="justify"/>
      <protection locked="0"/>
    </xf>
    <xf numFmtId="0" fontId="3" fillId="0" borderId="0" xfId="0" applyFont="1" applyAlignment="1" applyProtection="1">
      <alignment vertical="top"/>
      <protection locked="0"/>
    </xf>
    <xf numFmtId="0" fontId="3" fillId="0" borderId="0" xfId="0" applyFont="1" applyAlignment="1" applyProtection="1">
      <alignment horizontal="justify" vertical="center"/>
      <protection locked="0"/>
    </xf>
    <xf numFmtId="0" fontId="3" fillId="0" borderId="0" xfId="0" applyFont="1" applyAlignment="1">
      <alignment/>
    </xf>
    <xf numFmtId="0" fontId="4" fillId="0" borderId="0" xfId="0" applyFont="1" applyAlignment="1" applyProtection="1" quotePrefix="1">
      <alignment horizontal="center"/>
      <protection locked="0"/>
    </xf>
    <xf numFmtId="164" fontId="3" fillId="0" borderId="5" xfId="15" applyNumberFormat="1" applyFont="1" applyBorder="1" applyAlignment="1" applyProtection="1">
      <alignment/>
      <protection locked="0"/>
    </xf>
    <xf numFmtId="0" fontId="3" fillId="0" borderId="0" xfId="0" applyFont="1" applyAlignment="1" applyProtection="1">
      <alignment horizontal="left" indent="1"/>
      <protection locked="0"/>
    </xf>
    <xf numFmtId="0" fontId="3" fillId="0" borderId="0" xfId="0" applyFont="1" applyFill="1" applyAlignment="1" applyProtection="1">
      <alignment horizontal="justify" vertical="center" wrapText="1"/>
      <protection locked="0"/>
    </xf>
    <xf numFmtId="0" fontId="4" fillId="0" borderId="0" xfId="0" applyFont="1" applyAlignment="1" applyProtection="1">
      <alignment vertical="top"/>
      <protection locked="0"/>
    </xf>
    <xf numFmtId="41" fontId="3" fillId="0" borderId="0" xfId="0" applyNumberFormat="1" applyFont="1" applyAlignment="1" applyProtection="1">
      <alignment/>
      <protection locked="0"/>
    </xf>
    <xf numFmtId="41" fontId="3" fillId="0" borderId="0" xfId="0" applyNumberFormat="1" applyFont="1" applyBorder="1" applyAlignment="1" applyProtection="1">
      <alignment/>
      <protection locked="0"/>
    </xf>
    <xf numFmtId="43" fontId="3" fillId="0" borderId="0" xfId="15" applyFont="1" applyAlignment="1" applyProtection="1">
      <alignment/>
      <protection locked="0"/>
    </xf>
    <xf numFmtId="0" fontId="3" fillId="0" borderId="0" xfId="0" applyFont="1" applyAlignment="1" applyProtection="1">
      <alignment horizontal="right"/>
      <protection locked="0"/>
    </xf>
    <xf numFmtId="164" fontId="3" fillId="0" borderId="0" xfId="0" applyNumberFormat="1" applyFont="1" applyBorder="1" applyAlignment="1" applyProtection="1">
      <alignment/>
      <protection locked="0"/>
    </xf>
    <xf numFmtId="0" fontId="3" fillId="0" borderId="0" xfId="0" applyFont="1" applyAlignment="1">
      <alignment/>
    </xf>
    <xf numFmtId="0" fontId="3" fillId="0" borderId="0" xfId="0" applyFont="1" applyFill="1" applyAlignment="1" applyProtection="1">
      <alignment/>
      <protection locked="0"/>
    </xf>
    <xf numFmtId="0" fontId="3" fillId="0" borderId="0" xfId="0" applyFont="1" applyFill="1" applyAlignment="1" applyProtection="1">
      <alignment horizontal="centerContinuous" vertical="justify"/>
      <protection locked="0"/>
    </xf>
    <xf numFmtId="0" fontId="3" fillId="0" borderId="0" xfId="0" applyFont="1" applyAlignment="1" applyProtection="1">
      <alignment horizontal="center" vertical="top"/>
      <protection locked="0"/>
    </xf>
    <xf numFmtId="43" fontId="1" fillId="0" borderId="0" xfId="15" applyFont="1" applyAlignment="1" applyProtection="1">
      <alignment/>
      <protection locked="0"/>
    </xf>
    <xf numFmtId="0" fontId="2" fillId="0" borderId="0" xfId="0" applyFont="1" applyFill="1" applyAlignment="1" applyProtection="1">
      <alignment horizontal="center"/>
      <protection locked="0"/>
    </xf>
    <xf numFmtId="0" fontId="1" fillId="0" borderId="0" xfId="0" applyFont="1" applyFill="1" applyAlignment="1" applyProtection="1">
      <alignment horizontal="justify" vertical="center" wrapText="1"/>
      <protection locked="0"/>
    </xf>
    <xf numFmtId="0" fontId="2" fillId="0" borderId="0" xfId="0" applyFont="1" applyAlignment="1" applyProtection="1">
      <alignment horizontal="center"/>
      <protection locked="0"/>
    </xf>
    <xf numFmtId="0" fontId="2"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justify" vertical="center" wrapText="1"/>
      <protection locked="0"/>
    </xf>
    <xf numFmtId="0" fontId="0" fillId="0" borderId="0" xfId="0" applyFont="1" applyAlignment="1">
      <alignment wrapText="1"/>
    </xf>
    <xf numFmtId="0" fontId="4" fillId="0" borderId="0" xfId="0" applyFont="1" applyAlignment="1" applyProtection="1">
      <alignment horizontal="justify" vertical="top" wrapText="1"/>
      <protection locked="0"/>
    </xf>
    <xf numFmtId="0" fontId="3" fillId="0" borderId="0" xfId="0" applyFont="1" applyAlignment="1">
      <alignment/>
    </xf>
    <xf numFmtId="0" fontId="3" fillId="0" borderId="0" xfId="0" applyFont="1" applyFill="1" applyAlignment="1" applyProtection="1">
      <alignment horizontal="justify" vertical="center" shrinkToFi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wrapText="1"/>
      <protection locked="0"/>
    </xf>
    <xf numFmtId="0" fontId="3" fillId="0" borderId="0" xfId="0" applyFont="1" applyAlignment="1" applyProtection="1">
      <alignment horizontal="left" wrapText="1" indent="1"/>
      <protection locked="0"/>
    </xf>
    <xf numFmtId="0" fontId="3" fillId="0" borderId="0" xfId="0" applyFont="1" applyFill="1" applyAlignment="1" applyProtection="1">
      <alignment horizontal="justify" vertical="center" wrapText="1"/>
      <protection locked="0"/>
    </xf>
    <xf numFmtId="0" fontId="3" fillId="0" borderId="0" xfId="0" applyFont="1" applyFill="1" applyAlignment="1">
      <alignment/>
    </xf>
    <xf numFmtId="0" fontId="4" fillId="0" borderId="0" xfId="0" applyFont="1" applyAlignment="1">
      <alignment horizontal="center"/>
    </xf>
    <xf numFmtId="0" fontId="3" fillId="0" borderId="0" xfId="0" applyFont="1" applyFill="1" applyAlignment="1" applyProtection="1">
      <alignment/>
      <protection locked="0"/>
    </xf>
    <xf numFmtId="0" fontId="4" fillId="0" borderId="0" xfId="0" applyFont="1" applyAlignment="1" applyProtection="1">
      <alignment horizontal="justify" vertical="center" wrapText="1"/>
      <protection locked="0"/>
    </xf>
    <xf numFmtId="0" fontId="3" fillId="0" borderId="0" xfId="0" applyFont="1" applyFill="1" applyAlignment="1" applyProtection="1">
      <alignment horizontal="justify"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recycle\Notes%20and%20FA%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Folder\Mycom%20Dec%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uta - Note"/>
      <sheetName val="Mycom - Note"/>
      <sheetName val="Duta - FA"/>
      <sheetName val="Mycom - FA"/>
      <sheetName val="Dir remu"/>
      <sheetName val="Tax 2002"/>
    </sheetNames>
    <sheetDataSet>
      <sheetData sheetId="1">
        <row r="600">
          <cell r="X60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c - PL"/>
      <sheetName val="Mc - BS"/>
      <sheetName val="Mc - Adj"/>
      <sheetName val="Mc  - P"/>
      <sheetName val="Mc - J"/>
      <sheetName val="Mc - CL1"/>
      <sheetName val="Mc- CL2"/>
      <sheetName val="Segm 04"/>
      <sheetName val="Inter-co"/>
      <sheetName val="Recon"/>
      <sheetName val="Affiliated"/>
      <sheetName val="CF"/>
      <sheetName val="CFW"/>
      <sheetName val="Sheet1"/>
      <sheetName val="MCSA Forex"/>
      <sheetName val="Filati CF"/>
    </sheetNames>
    <sheetDataSet>
      <sheetData sheetId="0">
        <row r="30">
          <cell r="Z30">
            <v>-931.415</v>
          </cell>
        </row>
        <row r="31">
          <cell r="Z31">
            <v>26.495</v>
          </cell>
        </row>
      </sheetData>
      <sheetData sheetId="1">
        <row r="69">
          <cell r="Z69">
            <v>-76391816.67816092</v>
          </cell>
        </row>
        <row r="70">
          <cell r="Z70">
            <v>-1515588</v>
          </cell>
        </row>
        <row r="71">
          <cell r="Z71">
            <v>-90353729</v>
          </cell>
        </row>
        <row r="72">
          <cell r="Z72">
            <v>-181100000</v>
          </cell>
        </row>
        <row r="73">
          <cell r="Z73">
            <v>-209206686.6781609</v>
          </cell>
        </row>
        <row r="74">
          <cell r="Z74">
            <v>-45858000</v>
          </cell>
        </row>
        <row r="75">
          <cell r="Z75">
            <v>-1775572</v>
          </cell>
        </row>
        <row r="77">
          <cell r="Z77">
            <v>-16183765</v>
          </cell>
        </row>
        <row r="78">
          <cell r="Z78">
            <v>-5000000</v>
          </cell>
        </row>
        <row r="79">
          <cell r="Z79">
            <v>-14000000</v>
          </cell>
        </row>
      </sheetData>
      <sheetData sheetId="5">
        <row r="23">
          <cell r="P23">
            <v>5026.4908825945495</v>
          </cell>
        </row>
        <row r="35">
          <cell r="P35">
            <v>4125</v>
          </cell>
        </row>
      </sheetData>
      <sheetData sheetId="7">
        <row r="10">
          <cell r="B10">
            <v>5201.527</v>
          </cell>
          <cell r="C10">
            <v>29411.732</v>
          </cell>
          <cell r="D10">
            <v>62326.220086677975</v>
          </cell>
          <cell r="E10">
            <v>19818</v>
          </cell>
          <cell r="F10">
            <v>2452.0179519502544</v>
          </cell>
        </row>
        <row r="11">
          <cell r="B11">
            <v>0</v>
          </cell>
          <cell r="C11">
            <v>0</v>
          </cell>
          <cell r="D11">
            <v>0</v>
          </cell>
          <cell r="E11">
            <v>0</v>
          </cell>
          <cell r="F11">
            <v>13.949</v>
          </cell>
          <cell r="G11">
            <v>-13.949</v>
          </cell>
        </row>
        <row r="15">
          <cell r="B15">
            <v>-235.63099999999997</v>
          </cell>
          <cell r="C15">
            <v>12313.836</v>
          </cell>
          <cell r="D15">
            <v>-22604.823817599397</v>
          </cell>
          <cell r="E15">
            <v>-7826.616</v>
          </cell>
          <cell r="F15">
            <v>-3442.5306904088943</v>
          </cell>
          <cell r="G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61"/>
  <sheetViews>
    <sheetView zoomScale="75" zoomScaleNormal="75" workbookViewId="0" topLeftCell="A8">
      <pane xSplit="1" ySplit="4" topLeftCell="B51" activePane="bottomRight" state="frozen"/>
      <selection pane="topLeft" activeCell="R240" sqref="R240"/>
      <selection pane="topRight" activeCell="R240" sqref="R240"/>
      <selection pane="bottomLeft" activeCell="R240" sqref="R240"/>
      <selection pane="bottomRight" activeCell="F63" sqref="F63"/>
    </sheetView>
  </sheetViews>
  <sheetFormatPr defaultColWidth="9.140625" defaultRowHeight="12.75"/>
  <cols>
    <col min="1" max="1" width="26.7109375" style="26" customWidth="1"/>
    <col min="2" max="2" width="18.28125" style="26" customWidth="1"/>
    <col min="3" max="3" width="14.8515625" style="26" bestFit="1" customWidth="1"/>
    <col min="4" max="4" width="3.57421875" style="26" customWidth="1"/>
    <col min="5" max="5" width="17.140625" style="26" bestFit="1" customWidth="1"/>
    <col min="6" max="6" width="5.57421875" style="27" customWidth="1"/>
    <col min="7" max="16384" width="5.57421875" style="26" customWidth="1"/>
  </cols>
  <sheetData>
    <row r="1" spans="1:5" ht="12.75">
      <c r="A1" s="78" t="s">
        <v>31</v>
      </c>
      <c r="B1" s="78"/>
      <c r="C1" s="78"/>
      <c r="D1" s="78"/>
      <c r="E1" s="78"/>
    </row>
    <row r="2" spans="1:5" ht="12.75">
      <c r="A2" s="78" t="s">
        <v>30</v>
      </c>
      <c r="B2" s="78"/>
      <c r="C2" s="78"/>
      <c r="D2" s="78"/>
      <c r="E2" s="78"/>
    </row>
    <row r="3" spans="1:5" ht="12.75">
      <c r="A3" s="78" t="s">
        <v>29</v>
      </c>
      <c r="B3" s="78"/>
      <c r="C3" s="78"/>
      <c r="D3" s="78"/>
      <c r="E3" s="78"/>
    </row>
    <row r="5" spans="1:5" ht="12.75">
      <c r="A5" s="78" t="s">
        <v>240</v>
      </c>
      <c r="B5" s="78"/>
      <c r="C5" s="78"/>
      <c r="D5" s="78"/>
      <c r="E5" s="78"/>
    </row>
    <row r="8" ht="12.75">
      <c r="A8" s="24" t="s">
        <v>242</v>
      </c>
    </row>
    <row r="10" ht="12" customHeight="1"/>
    <row r="11" spans="3:5" ht="12.75">
      <c r="C11" s="30" t="s">
        <v>241</v>
      </c>
      <c r="E11" s="30" t="s">
        <v>28</v>
      </c>
    </row>
    <row r="12" spans="3:5" ht="12.75">
      <c r="C12" s="30" t="s">
        <v>27</v>
      </c>
      <c r="E12" s="30" t="s">
        <v>27</v>
      </c>
    </row>
    <row r="13" spans="3:5" ht="12.75">
      <c r="C13" s="30" t="s">
        <v>26</v>
      </c>
      <c r="E13" s="30" t="s">
        <v>25</v>
      </c>
    </row>
    <row r="15" ht="12.75">
      <c r="A15" s="24" t="s">
        <v>24</v>
      </c>
    </row>
    <row r="16" spans="1:5" ht="12.75">
      <c r="A16" s="26" t="s">
        <v>23</v>
      </c>
      <c r="C16" s="4">
        <v>477596.9495747126</v>
      </c>
      <c r="E16" s="4">
        <v>480606</v>
      </c>
    </row>
    <row r="17" spans="1:5" ht="12.75">
      <c r="A17" s="26" t="s">
        <v>22</v>
      </c>
      <c r="C17" s="4">
        <v>342901.877</v>
      </c>
      <c r="E17" s="4">
        <v>342629</v>
      </c>
    </row>
    <row r="18" spans="1:5" ht="12.75">
      <c r="A18" s="26" t="s">
        <v>21</v>
      </c>
      <c r="C18" s="4">
        <v>22233.036</v>
      </c>
      <c r="E18" s="4">
        <v>22233.035</v>
      </c>
    </row>
    <row r="19" spans="3:5" ht="12.75">
      <c r="C19" s="7">
        <v>842731.8625747125</v>
      </c>
      <c r="E19" s="7">
        <v>845468.035</v>
      </c>
    </row>
    <row r="21" ht="12.75">
      <c r="A21" s="24" t="s">
        <v>20</v>
      </c>
    </row>
    <row r="22" spans="1:5" ht="12.75">
      <c r="A22" s="26" t="s">
        <v>19</v>
      </c>
      <c r="C22" s="4">
        <v>41618.011</v>
      </c>
      <c r="E22" s="4">
        <v>41056</v>
      </c>
    </row>
    <row r="23" spans="1:5" ht="12.75">
      <c r="A23" s="26" t="s">
        <v>18</v>
      </c>
      <c r="C23" s="4">
        <v>62915.238678160924</v>
      </c>
      <c r="E23" s="4">
        <v>68155</v>
      </c>
    </row>
    <row r="24" spans="1:5" ht="12.75">
      <c r="A24" s="26" t="s">
        <v>17</v>
      </c>
      <c r="C24" s="4">
        <v>49993.00471954023</v>
      </c>
      <c r="E24" s="4">
        <v>70320</v>
      </c>
    </row>
    <row r="25" spans="1:5" ht="12.75">
      <c r="A25" s="26" t="s">
        <v>195</v>
      </c>
      <c r="C25" s="4">
        <v>398.1259770114943</v>
      </c>
      <c r="E25" s="4">
        <v>485</v>
      </c>
    </row>
    <row r="26" spans="1:5" ht="12.75">
      <c r="A26" s="26" t="s">
        <v>16</v>
      </c>
      <c r="C26" s="4">
        <v>1814.243</v>
      </c>
      <c r="E26" s="4">
        <v>4727.802</v>
      </c>
    </row>
    <row r="27" spans="1:5" ht="12.75">
      <c r="A27" s="26" t="s">
        <v>15</v>
      </c>
      <c r="C27" s="4">
        <v>7944.447965517242</v>
      </c>
      <c r="E27" s="4">
        <v>12236.206167512692</v>
      </c>
    </row>
    <row r="28" spans="3:5" ht="12.75">
      <c r="C28" s="7">
        <v>164682.07134022986</v>
      </c>
      <c r="E28" s="7">
        <v>196980.0081675127</v>
      </c>
    </row>
    <row r="30" ht="12.75">
      <c r="A30" s="24" t="s">
        <v>14</v>
      </c>
    </row>
    <row r="31" spans="1:5" ht="12.75">
      <c r="A31" s="26" t="s">
        <v>178</v>
      </c>
      <c r="C31" s="4">
        <v>320.88</v>
      </c>
      <c r="E31" s="4">
        <v>339.158</v>
      </c>
    </row>
    <row r="32" spans="1:5" ht="12.75">
      <c r="A32" s="26" t="s">
        <v>179</v>
      </c>
      <c r="C32" s="4">
        <v>641385.1573563218</v>
      </c>
      <c r="E32" s="4">
        <v>646955</v>
      </c>
    </row>
    <row r="33" spans="1:5" ht="12.75">
      <c r="A33" s="26" t="s">
        <v>13</v>
      </c>
      <c r="C33" s="4">
        <v>189512.03</v>
      </c>
      <c r="E33" s="4">
        <v>189512.03</v>
      </c>
    </row>
    <row r="34" spans="1:5" ht="12.75">
      <c r="A34" s="26" t="s">
        <v>12</v>
      </c>
      <c r="C34" s="4">
        <v>17920.068</v>
      </c>
      <c r="E34" s="4">
        <v>16769.54</v>
      </c>
    </row>
    <row r="35" spans="1:5" ht="12.75">
      <c r="A35" s="26" t="s">
        <v>11</v>
      </c>
      <c r="C35" s="4">
        <v>409661.6712988506</v>
      </c>
      <c r="E35" s="4">
        <v>388181</v>
      </c>
    </row>
    <row r="36" spans="1:5" ht="12.75">
      <c r="A36" s="26" t="s">
        <v>10</v>
      </c>
      <c r="C36" s="4">
        <v>21920.33295402299</v>
      </c>
      <c r="E36" s="4">
        <v>21362</v>
      </c>
    </row>
    <row r="37" spans="3:5" ht="12.75">
      <c r="C37" s="7">
        <v>1280720.1396091955</v>
      </c>
      <c r="E37" s="7">
        <v>1263118.7280000001</v>
      </c>
    </row>
    <row r="39" spans="1:5" ht="12.75">
      <c r="A39" s="24" t="s">
        <v>9</v>
      </c>
      <c r="C39" s="29">
        <v>-1116038.0682689657</v>
      </c>
      <c r="E39" s="29">
        <v>-1066138.7198324874</v>
      </c>
    </row>
    <row r="40" spans="3:5" ht="13.5" thickBot="1">
      <c r="C40" s="31"/>
      <c r="E40" s="31"/>
    </row>
    <row r="41" spans="3:5" ht="13.5" thickBot="1">
      <c r="C41" s="9">
        <v>-273306.2056942532</v>
      </c>
      <c r="E41" s="9">
        <v>-220670.68483248737</v>
      </c>
    </row>
    <row r="43" ht="12.75">
      <c r="A43" s="24" t="s">
        <v>8</v>
      </c>
    </row>
    <row r="44" spans="1:5" ht="12.75">
      <c r="A44" s="26" t="s">
        <v>7</v>
      </c>
      <c r="C44" s="4">
        <v>392683.0748735633</v>
      </c>
      <c r="E44" s="4">
        <v>392683.0752639594</v>
      </c>
    </row>
    <row r="45" spans="1:5" ht="12.75">
      <c r="A45" s="26" t="s">
        <v>6</v>
      </c>
      <c r="C45" s="4">
        <v>238192.3947112434</v>
      </c>
      <c r="E45" s="4">
        <v>236214</v>
      </c>
    </row>
    <row r="46" spans="1:5" ht="12.75">
      <c r="A46" s="26" t="s">
        <v>5</v>
      </c>
      <c r="C46" s="25">
        <v>-986736.3691649858</v>
      </c>
      <c r="E46" s="25">
        <v>-942259</v>
      </c>
    </row>
    <row r="47" spans="1:5" ht="12.75">
      <c r="A47" s="26" t="s">
        <v>203</v>
      </c>
      <c r="C47" s="4">
        <v>-355860.89958017913</v>
      </c>
      <c r="E47" s="4">
        <v>-313361.92473604064</v>
      </c>
    </row>
    <row r="48" spans="1:5" ht="12.75">
      <c r="A48" s="26" t="s">
        <v>4</v>
      </c>
      <c r="C48" s="4">
        <v>47203.273689885056</v>
      </c>
      <c r="E48" s="4">
        <v>58864</v>
      </c>
    </row>
    <row r="49" spans="3:5" ht="12.75">
      <c r="C49" s="7">
        <v>-308657.6258902941</v>
      </c>
      <c r="E49" s="7">
        <v>-254497.92473604064</v>
      </c>
    </row>
    <row r="51" spans="1:5" ht="12.75">
      <c r="A51" s="26" t="s">
        <v>3</v>
      </c>
      <c r="C51" s="4">
        <v>259.34732</v>
      </c>
      <c r="E51" s="4">
        <v>243</v>
      </c>
    </row>
    <row r="52" spans="1:5" ht="12.75">
      <c r="A52" s="26" t="s">
        <v>178</v>
      </c>
      <c r="C52" s="4">
        <v>8437.35632183908</v>
      </c>
      <c r="E52" s="4">
        <v>6902</v>
      </c>
    </row>
    <row r="53" spans="1:5" ht="12.75">
      <c r="A53" s="26" t="s">
        <v>1</v>
      </c>
      <c r="C53" s="25">
        <v>26655.766380710662</v>
      </c>
      <c r="E53" s="25">
        <v>26682</v>
      </c>
    </row>
    <row r="54" spans="1:5" ht="12.75">
      <c r="A54" s="26" t="s">
        <v>0</v>
      </c>
      <c r="C54" s="4">
        <v>35352.47002254974</v>
      </c>
      <c r="E54" s="4">
        <v>33827</v>
      </c>
    </row>
    <row r="55" spans="3:5" ht="13.5" thickBot="1">
      <c r="C55" s="31"/>
      <c r="E55" s="31"/>
    </row>
    <row r="56" spans="3:5" ht="13.5" thickBot="1">
      <c r="C56" s="32">
        <v>-273306.15586774435</v>
      </c>
      <c r="E56" s="32">
        <v>-220670.92473604064</v>
      </c>
    </row>
    <row r="61" spans="1:5" ht="26.25" customHeight="1">
      <c r="A61" s="79" t="s">
        <v>196</v>
      </c>
      <c r="B61" s="79"/>
      <c r="C61" s="79"/>
      <c r="D61" s="79"/>
      <c r="E61" s="79"/>
    </row>
  </sheetData>
  <mergeCells count="5">
    <mergeCell ref="A1:E1"/>
    <mergeCell ref="A61:E61"/>
    <mergeCell ref="A5:E5"/>
    <mergeCell ref="A3:E3"/>
    <mergeCell ref="A2:E2"/>
  </mergeCells>
  <printOptions horizontalCentered="1"/>
  <pageMargins left="1" right="1" top="1" bottom="1" header="0.5" footer="0.5"/>
  <pageSetup blackAndWhite="1" firstPageNumber="3" useFirstPageNumber="1" horizontalDpi="600" verticalDpi="600" orientation="portrait" scale="82"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dimension ref="A2:J61"/>
  <sheetViews>
    <sheetView zoomScale="75" zoomScaleNormal="75" workbookViewId="0" topLeftCell="A5">
      <pane xSplit="2" ySplit="6" topLeftCell="C11" activePane="bottomRight" state="frozen"/>
      <selection pane="topLeft" activeCell="R240" sqref="R240"/>
      <selection pane="topRight" activeCell="R240" sqref="R240"/>
      <selection pane="bottomLeft" activeCell="R240" sqref="R240"/>
      <selection pane="bottomRight" activeCell="C8" sqref="C8"/>
    </sheetView>
  </sheetViews>
  <sheetFormatPr defaultColWidth="9.140625" defaultRowHeight="12.75"/>
  <cols>
    <col min="1" max="1" width="24.28125" style="1" bestFit="1" customWidth="1"/>
    <col min="2" max="2" width="0.85546875" style="1" customWidth="1"/>
    <col min="3" max="3" width="11.7109375" style="1" bestFit="1" customWidth="1"/>
    <col min="4" max="4" width="0.9921875" style="1" customWidth="1"/>
    <col min="5" max="5" width="17.140625" style="1" bestFit="1" customWidth="1"/>
    <col min="6" max="6" width="0.85546875" style="1" customWidth="1"/>
    <col min="7" max="7" width="17.7109375" style="1" bestFit="1" customWidth="1"/>
    <col min="8" max="8" width="0.71875" style="1" customWidth="1"/>
    <col min="9" max="9" width="17.140625" style="1" bestFit="1" customWidth="1"/>
    <col min="10" max="16384" width="6.140625" style="1" customWidth="1"/>
  </cols>
  <sheetData>
    <row r="2" spans="1:9" ht="12.75">
      <c r="A2" s="81" t="s">
        <v>255</v>
      </c>
      <c r="B2" s="81"/>
      <c r="C2" s="81"/>
      <c r="D2" s="81"/>
      <c r="E2" s="81"/>
      <c r="F2" s="81"/>
      <c r="G2" s="81"/>
      <c r="H2" s="81"/>
      <c r="I2" s="81"/>
    </row>
    <row r="5" spans="3:9" ht="12.75">
      <c r="C5" s="80" t="s">
        <v>54</v>
      </c>
      <c r="D5" s="80"/>
      <c r="E5" s="80"/>
      <c r="G5" s="80" t="s">
        <v>53</v>
      </c>
      <c r="H5" s="80"/>
      <c r="I5" s="80"/>
    </row>
    <row r="6" spans="3:9" ht="12.75">
      <c r="C6" s="10"/>
      <c r="D6" s="8"/>
      <c r="E6" s="10" t="s">
        <v>52</v>
      </c>
      <c r="G6" s="10"/>
      <c r="H6" s="8"/>
      <c r="I6" s="10" t="s">
        <v>52</v>
      </c>
    </row>
    <row r="7" spans="3:9" ht="12.75">
      <c r="C7" s="10" t="s">
        <v>51</v>
      </c>
      <c r="D7" s="8"/>
      <c r="E7" s="10" t="s">
        <v>49</v>
      </c>
      <c r="G7" s="10" t="s">
        <v>50</v>
      </c>
      <c r="H7" s="8"/>
      <c r="I7" s="10" t="s">
        <v>49</v>
      </c>
    </row>
    <row r="8" spans="3:9" ht="12.75">
      <c r="C8" s="10" t="s">
        <v>48</v>
      </c>
      <c r="D8" s="8"/>
      <c r="E8" s="10" t="s">
        <v>48</v>
      </c>
      <c r="G8" s="10" t="s">
        <v>47</v>
      </c>
      <c r="H8" s="8"/>
      <c r="I8" s="10" t="s">
        <v>46</v>
      </c>
    </row>
    <row r="9" spans="3:9" ht="12.75">
      <c r="C9" s="17" t="s">
        <v>194</v>
      </c>
      <c r="D9" s="8"/>
      <c r="E9" s="17" t="s">
        <v>171</v>
      </c>
      <c r="G9" s="17" t="s">
        <v>194</v>
      </c>
      <c r="H9" s="8"/>
      <c r="I9" s="17" t="s">
        <v>171</v>
      </c>
    </row>
    <row r="10" spans="3:9" ht="12.75">
      <c r="C10" s="10" t="s">
        <v>27</v>
      </c>
      <c r="E10" s="10" t="s">
        <v>27</v>
      </c>
      <c r="G10" s="10" t="s">
        <v>27</v>
      </c>
      <c r="I10" s="10" t="s">
        <v>27</v>
      </c>
    </row>
    <row r="12" spans="1:9" ht="12.75">
      <c r="A12" s="1" t="s">
        <v>44</v>
      </c>
      <c r="C12" s="3">
        <v>63808.79416638402</v>
      </c>
      <c r="D12" s="14"/>
      <c r="E12" s="14">
        <v>67007</v>
      </c>
      <c r="F12" s="14"/>
      <c r="G12" s="14">
        <v>119209.79416638402</v>
      </c>
      <c r="H12" s="14"/>
      <c r="I12" s="14">
        <v>131602</v>
      </c>
    </row>
    <row r="13" spans="3:9" ht="12.75">
      <c r="C13" s="3"/>
      <c r="D13" s="14"/>
      <c r="E13" s="14"/>
      <c r="F13" s="14"/>
      <c r="G13" s="14"/>
      <c r="H13" s="14"/>
      <c r="I13" s="14"/>
    </row>
    <row r="14" spans="1:9" ht="12.75">
      <c r="A14" s="1" t="s">
        <v>43</v>
      </c>
      <c r="C14" s="3">
        <v>-76106.3659750066</v>
      </c>
      <c r="D14" s="14"/>
      <c r="E14" s="14">
        <v>-68803</v>
      </c>
      <c r="F14" s="14"/>
      <c r="G14" s="16">
        <v>-142991.3659750066</v>
      </c>
      <c r="H14" s="14"/>
      <c r="I14" s="14">
        <v>-133306</v>
      </c>
    </row>
    <row r="15" spans="3:9" ht="12.75">
      <c r="C15" s="3"/>
      <c r="D15" s="14"/>
      <c r="E15" s="14"/>
      <c r="F15" s="14"/>
      <c r="G15" s="14"/>
      <c r="H15" s="14"/>
      <c r="I15" s="14"/>
    </row>
    <row r="16" spans="1:9" ht="12.75">
      <c r="A16" s="1" t="s">
        <v>42</v>
      </c>
      <c r="C16" s="3">
        <v>946.7188047861314</v>
      </c>
      <c r="D16" s="14"/>
      <c r="E16" s="16">
        <v>738</v>
      </c>
      <c r="F16" s="14"/>
      <c r="G16" s="16">
        <v>1984.7188047861314</v>
      </c>
      <c r="H16" s="14"/>
      <c r="I16" s="14">
        <v>1753</v>
      </c>
    </row>
    <row r="17" spans="3:9" ht="12.75">
      <c r="C17" s="5"/>
      <c r="D17" s="14"/>
      <c r="E17" s="15"/>
      <c r="F17" s="14"/>
      <c r="G17" s="15"/>
      <c r="H17" s="14"/>
      <c r="I17" s="15"/>
    </row>
    <row r="18" spans="3:9" ht="12.75">
      <c r="C18" s="3"/>
      <c r="D18" s="14"/>
      <c r="E18" s="14"/>
      <c r="F18" s="14"/>
      <c r="G18" s="14"/>
      <c r="H18" s="14"/>
      <c r="I18" s="14"/>
    </row>
    <row r="19" spans="1:9" ht="12.75">
      <c r="A19" s="1" t="s">
        <v>201</v>
      </c>
      <c r="C19" s="3">
        <v>-11349.853003836452</v>
      </c>
      <c r="D19" s="14"/>
      <c r="E19" s="14">
        <v>-1058</v>
      </c>
      <c r="F19" s="14"/>
      <c r="G19" s="14">
        <v>-21795.85300383645</v>
      </c>
      <c r="H19" s="14"/>
      <c r="I19" s="14">
        <v>49</v>
      </c>
    </row>
    <row r="20" spans="3:9" ht="12.75">
      <c r="C20" s="3"/>
      <c r="D20" s="14"/>
      <c r="E20" s="14"/>
      <c r="F20" s="14"/>
      <c r="G20" s="14"/>
      <c r="H20" s="14"/>
      <c r="I20" s="14"/>
    </row>
    <row r="21" spans="1:9" ht="12.75">
      <c r="A21" s="1" t="s">
        <v>41</v>
      </c>
      <c r="C21" s="3">
        <v>-17664.005645750898</v>
      </c>
      <c r="D21" s="14"/>
      <c r="E21" s="14">
        <v>-16743</v>
      </c>
      <c r="F21" s="14"/>
      <c r="G21" s="16">
        <v>-35447.0056457509</v>
      </c>
      <c r="H21" s="14"/>
      <c r="I21" s="14">
        <v>-33359</v>
      </c>
    </row>
    <row r="22" spans="3:9" ht="12.75">
      <c r="C22" s="3"/>
      <c r="D22" s="14"/>
      <c r="E22" s="14"/>
      <c r="F22" s="14"/>
      <c r="G22" s="14"/>
      <c r="H22" s="14"/>
      <c r="I22" s="14"/>
    </row>
    <row r="23" spans="1:9" ht="12.75">
      <c r="A23" s="1" t="s">
        <v>40</v>
      </c>
      <c r="C23" s="3">
        <v>0</v>
      </c>
      <c r="D23" s="14"/>
      <c r="E23" s="16">
        <v>290</v>
      </c>
      <c r="F23" s="14"/>
      <c r="G23" s="16">
        <v>0</v>
      </c>
      <c r="H23" s="14"/>
      <c r="I23" s="14">
        <v>290</v>
      </c>
    </row>
    <row r="24" spans="3:9" ht="12.75">
      <c r="C24" s="5"/>
      <c r="D24" s="14"/>
      <c r="E24" s="15"/>
      <c r="F24" s="14"/>
      <c r="G24" s="15"/>
      <c r="H24" s="14"/>
      <c r="I24" s="15"/>
    </row>
    <row r="25" spans="3:9" ht="12.75">
      <c r="C25" s="3"/>
      <c r="D25" s="14"/>
      <c r="E25" s="14"/>
      <c r="F25" s="14"/>
      <c r="G25" s="14"/>
      <c r="H25" s="14"/>
      <c r="I25" s="14"/>
    </row>
    <row r="26" spans="1:9" ht="12.75">
      <c r="A26" s="1" t="s">
        <v>39</v>
      </c>
      <c r="C26" s="4">
        <v>-29013.85864958735</v>
      </c>
      <c r="D26" s="14"/>
      <c r="E26" s="16">
        <v>-17511</v>
      </c>
      <c r="F26" s="14"/>
      <c r="G26" s="16">
        <v>-57242.858649587346</v>
      </c>
      <c r="H26" s="14"/>
      <c r="I26" s="16">
        <v>-33020</v>
      </c>
    </row>
    <row r="27" spans="3:9" ht="12.75">
      <c r="C27" s="3"/>
      <c r="D27" s="14"/>
      <c r="E27" s="14"/>
      <c r="F27" s="14"/>
      <c r="G27" s="16"/>
      <c r="H27" s="14"/>
      <c r="I27" s="14"/>
    </row>
    <row r="28" spans="1:9" ht="12.75">
      <c r="A28" s="1" t="s">
        <v>10</v>
      </c>
      <c r="C28" s="3">
        <v>-917.92</v>
      </c>
      <c r="D28" s="14"/>
      <c r="E28" s="16">
        <v>-200</v>
      </c>
      <c r="F28" s="14"/>
      <c r="G28" s="16">
        <v>-904.92</v>
      </c>
      <c r="H28" s="14"/>
      <c r="I28" s="16">
        <v>-583</v>
      </c>
    </row>
    <row r="29" spans="3:9" ht="12.75">
      <c r="C29" s="5"/>
      <c r="D29" s="14"/>
      <c r="E29" s="15"/>
      <c r="F29" s="14"/>
      <c r="G29" s="15"/>
      <c r="H29" s="14"/>
      <c r="I29" s="15"/>
    </row>
    <row r="30" spans="3:9" ht="12.75">
      <c r="C30" s="3"/>
      <c r="D30" s="14"/>
      <c r="E30" s="14"/>
      <c r="F30" s="14"/>
      <c r="G30" s="14"/>
      <c r="H30" s="14"/>
      <c r="I30" s="14"/>
    </row>
    <row r="31" spans="1:9" ht="12.75">
      <c r="A31" s="1" t="s">
        <v>38</v>
      </c>
      <c r="C31" s="3">
        <v>-29931.778649587348</v>
      </c>
      <c r="D31" s="14"/>
      <c r="E31" s="14">
        <v>-17711</v>
      </c>
      <c r="F31" s="14"/>
      <c r="G31" s="14">
        <v>-58147.778649587344</v>
      </c>
      <c r="H31" s="14"/>
      <c r="I31" s="14">
        <v>-33603</v>
      </c>
    </row>
    <row r="32" spans="3:9" ht="12.75">
      <c r="C32" s="3"/>
      <c r="D32" s="14"/>
      <c r="E32" s="14"/>
      <c r="F32" s="14"/>
      <c r="G32" s="14"/>
      <c r="H32" s="14"/>
      <c r="I32" s="14"/>
    </row>
    <row r="33" spans="1:9" ht="12.75">
      <c r="A33" s="1" t="s">
        <v>4</v>
      </c>
      <c r="C33" s="3">
        <v>7697.409484601472</v>
      </c>
      <c r="D33" s="14"/>
      <c r="E33" s="14">
        <v>2754</v>
      </c>
      <c r="F33" s="14"/>
      <c r="G33" s="14">
        <v>13671.409484601472</v>
      </c>
      <c r="H33" s="14"/>
      <c r="I33" s="14">
        <v>4293</v>
      </c>
    </row>
    <row r="34" spans="3:9" ht="12.75">
      <c r="C34" s="5"/>
      <c r="D34" s="14"/>
      <c r="E34" s="15"/>
      <c r="F34" s="14"/>
      <c r="G34" s="15"/>
      <c r="H34" s="14"/>
      <c r="I34" s="15"/>
    </row>
    <row r="35" spans="3:9" ht="12.75">
      <c r="C35" s="3"/>
      <c r="D35" s="14"/>
      <c r="E35" s="14"/>
      <c r="F35" s="14"/>
      <c r="G35" s="14"/>
      <c r="H35" s="14"/>
      <c r="I35" s="14"/>
    </row>
    <row r="36" spans="1:9" ht="12.75">
      <c r="A36" s="1" t="s">
        <v>37</v>
      </c>
      <c r="C36" s="3">
        <v>-22235.369164985874</v>
      </c>
      <c r="D36" s="14"/>
      <c r="E36" s="14">
        <v>-14957</v>
      </c>
      <c r="F36" s="14"/>
      <c r="G36" s="14">
        <v>-44477.369164985874</v>
      </c>
      <c r="H36" s="14"/>
      <c r="I36" s="14">
        <v>-29310</v>
      </c>
    </row>
    <row r="37" spans="3:9" ht="13.5" thickBot="1">
      <c r="C37" s="20"/>
      <c r="E37" s="2"/>
      <c r="G37" s="2"/>
      <c r="I37" s="2"/>
    </row>
    <row r="43" ht="12.75">
      <c r="A43" s="8" t="s">
        <v>36</v>
      </c>
    </row>
    <row r="45" spans="1:9" ht="12.75">
      <c r="A45" s="1" t="s">
        <v>35</v>
      </c>
      <c r="C45" s="13">
        <v>-5.662422148396002</v>
      </c>
      <c r="E45" s="13">
        <v>-3.808924756100977</v>
      </c>
      <c r="G45" s="13">
        <v>-11.326532894213875</v>
      </c>
      <c r="I45" s="13">
        <v>-7.464035876266608</v>
      </c>
    </row>
    <row r="47" spans="1:9" ht="12.75">
      <c r="A47" s="1" t="s">
        <v>34</v>
      </c>
      <c r="C47" s="12" t="s">
        <v>33</v>
      </c>
      <c r="E47" s="12" t="s">
        <v>33</v>
      </c>
      <c r="G47" s="12" t="s">
        <v>33</v>
      </c>
      <c r="I47" s="12" t="s">
        <v>33</v>
      </c>
    </row>
    <row r="52" spans="1:9" ht="25.5" customHeight="1">
      <c r="A52" s="83" t="s">
        <v>197</v>
      </c>
      <c r="B52" s="83"/>
      <c r="C52" s="83"/>
      <c r="D52" s="83"/>
      <c r="E52" s="83"/>
      <c r="F52" s="83"/>
      <c r="G52" s="83"/>
      <c r="H52" s="83"/>
      <c r="I52" s="83"/>
    </row>
    <row r="53" spans="1:10" ht="12.75">
      <c r="A53" s="82" t="s">
        <v>32</v>
      </c>
      <c r="B53" s="82"/>
      <c r="C53" s="82"/>
      <c r="D53" s="82"/>
      <c r="E53" s="82"/>
      <c r="F53" s="82"/>
      <c r="G53" s="82"/>
      <c r="H53" s="82"/>
      <c r="I53" s="82"/>
      <c r="J53" s="82"/>
    </row>
    <row r="59" spans="2:10" ht="12.75">
      <c r="B59" s="11"/>
      <c r="C59" s="11"/>
      <c r="D59" s="11"/>
      <c r="E59" s="11"/>
      <c r="F59" s="11"/>
      <c r="G59" s="11"/>
      <c r="H59" s="11"/>
      <c r="I59" s="11"/>
      <c r="J59" s="11"/>
    </row>
    <row r="61" spans="2:10" ht="12.75">
      <c r="B61" s="11"/>
      <c r="C61" s="11"/>
      <c r="D61" s="11"/>
      <c r="E61" s="11"/>
      <c r="F61" s="11"/>
      <c r="G61" s="11"/>
      <c r="H61" s="11"/>
      <c r="I61" s="11"/>
      <c r="J61" s="11"/>
    </row>
  </sheetData>
  <mergeCells count="5">
    <mergeCell ref="C5:E5"/>
    <mergeCell ref="G5:I5"/>
    <mergeCell ref="A2:I2"/>
    <mergeCell ref="A53:J53"/>
    <mergeCell ref="A52:I52"/>
  </mergeCells>
  <printOptions horizontalCentered="1"/>
  <pageMargins left="1" right="1" top="1" bottom="1" header="0.5" footer="0.5"/>
  <pageSetup blackAndWhite="1" horizontalDpi="600" verticalDpi="600" orientation="portrait" scale="80" r:id="rId1"/>
  <headerFooter alignWithMargins="0">
    <oddFooter>&amp;C
</oddFooter>
  </headerFooter>
</worksheet>
</file>

<file path=xl/worksheets/sheet3.xml><?xml version="1.0" encoding="utf-8"?>
<worksheet xmlns="http://schemas.openxmlformats.org/spreadsheetml/2006/main" xmlns:r="http://schemas.openxmlformats.org/officeDocument/2006/relationships">
  <dimension ref="A1:F58"/>
  <sheetViews>
    <sheetView zoomScale="90" zoomScaleNormal="90" workbookViewId="0" topLeftCell="A1">
      <selection activeCell="C14" sqref="C13:C14"/>
    </sheetView>
  </sheetViews>
  <sheetFormatPr defaultColWidth="9.140625" defaultRowHeight="12.75"/>
  <cols>
    <col min="1" max="1" width="0.85546875" style="1" customWidth="1"/>
    <col min="2" max="2" width="0.71875" style="1" customWidth="1"/>
    <col min="3" max="3" width="58.28125" style="1" customWidth="1"/>
    <col min="4" max="4" width="12.00390625" style="1" bestFit="1" customWidth="1"/>
    <col min="5" max="5" width="2.00390625" style="1" customWidth="1"/>
    <col min="6" max="6" width="12.00390625" style="1" bestFit="1" customWidth="1"/>
    <col min="7" max="16384" width="2.421875" style="1" customWidth="1"/>
  </cols>
  <sheetData>
    <row r="1" spans="1:2" ht="12.75">
      <c r="A1" s="8" t="s">
        <v>243</v>
      </c>
      <c r="B1" s="8"/>
    </row>
    <row r="2" spans="1:2" ht="12.75">
      <c r="A2" s="8"/>
      <c r="B2" s="8"/>
    </row>
    <row r="3" spans="1:2" ht="12.75">
      <c r="A3" s="8"/>
      <c r="B3" s="8"/>
    </row>
    <row r="5" spans="4:6" ht="12.75">
      <c r="D5" s="10" t="s">
        <v>69</v>
      </c>
      <c r="E5" s="10"/>
      <c r="F5" s="10" t="s">
        <v>69</v>
      </c>
    </row>
    <row r="6" spans="4:6" ht="12.75">
      <c r="D6" s="23" t="s">
        <v>194</v>
      </c>
      <c r="E6" s="23"/>
      <c r="F6" s="23" t="s">
        <v>171</v>
      </c>
    </row>
    <row r="7" spans="4:6" ht="12.75">
      <c r="D7" s="10" t="s">
        <v>27</v>
      </c>
      <c r="E7" s="10"/>
      <c r="F7" s="10" t="s">
        <v>27</v>
      </c>
    </row>
    <row r="9" spans="1:2" ht="12.75">
      <c r="A9" s="8" t="s">
        <v>68</v>
      </c>
      <c r="B9" s="8"/>
    </row>
    <row r="10" spans="2:6" ht="12.75">
      <c r="B10" s="1" t="s">
        <v>39</v>
      </c>
      <c r="D10" s="3">
        <v>-57242.858649587346</v>
      </c>
      <c r="E10" s="3"/>
      <c r="F10" s="3">
        <v>-33020</v>
      </c>
    </row>
    <row r="11" spans="2:6" ht="12.75">
      <c r="B11" s="1" t="s">
        <v>67</v>
      </c>
      <c r="D11" s="3"/>
      <c r="E11" s="3"/>
      <c r="F11" s="3"/>
    </row>
    <row r="12" spans="3:6" ht="12.75">
      <c r="C12" s="1" t="s">
        <v>261</v>
      </c>
      <c r="D12" s="4">
        <v>59</v>
      </c>
      <c r="E12" s="3"/>
      <c r="F12" s="3">
        <v>-20</v>
      </c>
    </row>
    <row r="13" spans="3:6" ht="12.75">
      <c r="C13" s="1" t="s">
        <v>66</v>
      </c>
      <c r="D13" s="4">
        <v>-839</v>
      </c>
      <c r="E13" s="3"/>
      <c r="F13" s="3">
        <v>-857</v>
      </c>
    </row>
    <row r="14" spans="3:6" ht="12.75">
      <c r="C14" s="1" t="s">
        <v>65</v>
      </c>
      <c r="D14" s="4">
        <v>9323</v>
      </c>
      <c r="E14" s="3"/>
      <c r="F14" s="3">
        <v>8654</v>
      </c>
    </row>
    <row r="15" spans="3:6" ht="12.75">
      <c r="C15" s="1" t="s">
        <v>251</v>
      </c>
      <c r="D15" s="4">
        <v>0</v>
      </c>
      <c r="E15" s="3"/>
      <c r="F15" s="3">
        <v>-290</v>
      </c>
    </row>
    <row r="16" spans="3:6" ht="12.75">
      <c r="C16" s="1" t="s">
        <v>172</v>
      </c>
      <c r="D16" s="4">
        <v>-49</v>
      </c>
      <c r="E16" s="3"/>
      <c r="F16" s="3">
        <v>-172</v>
      </c>
    </row>
    <row r="17" spans="3:6" ht="12.75">
      <c r="C17" s="1" t="s">
        <v>173</v>
      </c>
      <c r="D17" s="4">
        <v>35564</v>
      </c>
      <c r="E17" s="3"/>
      <c r="F17" s="3">
        <v>33819</v>
      </c>
    </row>
    <row r="18" spans="3:6" ht="12.75">
      <c r="C18" s="1" t="s">
        <v>64</v>
      </c>
      <c r="D18" s="4">
        <v>-117</v>
      </c>
      <c r="E18" s="3"/>
      <c r="F18" s="3">
        <v>-460</v>
      </c>
    </row>
    <row r="19" spans="3:6" ht="12.75">
      <c r="C19" s="1" t="s">
        <v>199</v>
      </c>
      <c r="D19" s="4">
        <v>7</v>
      </c>
      <c r="E19" s="3"/>
      <c r="F19" s="3">
        <v>0</v>
      </c>
    </row>
    <row r="20" spans="3:6" ht="12.75">
      <c r="C20" s="1" t="s">
        <v>2</v>
      </c>
      <c r="D20" s="25">
        <v>651</v>
      </c>
      <c r="E20" s="3"/>
      <c r="F20" s="5">
        <v>391</v>
      </c>
    </row>
    <row r="21" spans="2:6" ht="12.75">
      <c r="B21" s="1" t="s">
        <v>188</v>
      </c>
      <c r="D21" s="3">
        <v>-12643.858649587346</v>
      </c>
      <c r="E21" s="3"/>
      <c r="F21" s="3">
        <v>8045</v>
      </c>
    </row>
    <row r="22" spans="3:6" ht="12.75">
      <c r="C22" s="1" t="s">
        <v>182</v>
      </c>
      <c r="D22" s="5">
        <v>27511</v>
      </c>
      <c r="E22" s="19"/>
      <c r="F22" s="5">
        <v>5500</v>
      </c>
    </row>
    <row r="23" spans="2:6" ht="12.75">
      <c r="B23" s="1" t="s">
        <v>258</v>
      </c>
      <c r="D23" s="3">
        <v>14867.141350412654</v>
      </c>
      <c r="E23" s="3"/>
      <c r="F23" s="3">
        <v>13545</v>
      </c>
    </row>
    <row r="24" spans="3:6" ht="12.75">
      <c r="C24" s="1" t="s">
        <v>200</v>
      </c>
      <c r="D24" s="4">
        <v>142</v>
      </c>
      <c r="E24" s="3"/>
      <c r="F24" s="3">
        <v>0</v>
      </c>
    </row>
    <row r="25" spans="3:6" ht="12.75">
      <c r="C25" s="1" t="s">
        <v>63</v>
      </c>
      <c r="D25" s="4">
        <v>-1121.415</v>
      </c>
      <c r="E25" s="3"/>
      <c r="F25" s="3">
        <v>-3408</v>
      </c>
    </row>
    <row r="26" spans="3:6" ht="12.75">
      <c r="C26" s="1" t="s">
        <v>62</v>
      </c>
      <c r="D26" s="4">
        <v>-7048</v>
      </c>
      <c r="E26" s="19"/>
      <c r="F26" s="3">
        <v>-2748</v>
      </c>
    </row>
    <row r="27" spans="2:6" ht="12.75">
      <c r="B27" s="1" t="s">
        <v>259</v>
      </c>
      <c r="D27" s="6">
        <v>6839.726350412653</v>
      </c>
      <c r="E27" s="19"/>
      <c r="F27" s="6">
        <v>7389</v>
      </c>
    </row>
    <row r="29" ht="12.75">
      <c r="A29" s="8" t="s">
        <v>61</v>
      </c>
    </row>
    <row r="30" spans="1:6" ht="12.75">
      <c r="A30" s="8"/>
      <c r="C30" s="1" t="s">
        <v>262</v>
      </c>
      <c r="D30" s="77">
        <v>0</v>
      </c>
      <c r="F30" s="3">
        <v>-19</v>
      </c>
    </row>
    <row r="31" spans="3:6" ht="12.75">
      <c r="C31" s="1" t="s">
        <v>205</v>
      </c>
      <c r="D31" s="4">
        <v>-272.8769999999786</v>
      </c>
      <c r="E31" s="3"/>
      <c r="F31" s="3">
        <v>-294</v>
      </c>
    </row>
    <row r="32" spans="3:6" ht="12.75">
      <c r="C32" s="1" t="s">
        <v>58</v>
      </c>
      <c r="D32" s="4">
        <v>117</v>
      </c>
      <c r="E32" s="3"/>
      <c r="F32" s="3">
        <v>458</v>
      </c>
    </row>
    <row r="33" spans="3:6" ht="12.75">
      <c r="C33" s="1" t="s">
        <v>252</v>
      </c>
      <c r="D33" s="4">
        <v>0</v>
      </c>
      <c r="E33" s="3"/>
      <c r="F33" s="3">
        <v>290</v>
      </c>
    </row>
    <row r="34" spans="3:6" ht="12.75">
      <c r="C34" s="1" t="s">
        <v>60</v>
      </c>
      <c r="D34" s="4">
        <v>55</v>
      </c>
      <c r="E34" s="3"/>
      <c r="F34" s="3">
        <v>213</v>
      </c>
    </row>
    <row r="35" spans="3:6" ht="12.75">
      <c r="C35" s="1" t="s">
        <v>59</v>
      </c>
      <c r="D35" s="4">
        <v>-1878</v>
      </c>
      <c r="E35" s="3"/>
      <c r="F35" s="3">
        <v>-2196</v>
      </c>
    </row>
    <row r="36" spans="2:6" ht="12.75">
      <c r="B36" s="1" t="s">
        <v>202</v>
      </c>
      <c r="D36" s="6">
        <v>-1978.8769999999786</v>
      </c>
      <c r="E36" s="19"/>
      <c r="F36" s="6">
        <v>-1548</v>
      </c>
    </row>
    <row r="38" ht="12.75">
      <c r="A38" s="8" t="s">
        <v>57</v>
      </c>
    </row>
    <row r="39" spans="1:6" ht="12.75">
      <c r="A39" s="8"/>
      <c r="C39" s="1" t="s">
        <v>204</v>
      </c>
      <c r="D39" s="3">
        <v>-7551</v>
      </c>
      <c r="F39" s="3">
        <v>0</v>
      </c>
    </row>
    <row r="40" spans="3:6" ht="12.75">
      <c r="C40" s="1" t="s">
        <v>206</v>
      </c>
      <c r="D40" s="4">
        <v>0</v>
      </c>
      <c r="E40" s="3"/>
      <c r="F40" s="3">
        <v>-75</v>
      </c>
    </row>
    <row r="41" spans="3:6" ht="12.75">
      <c r="C41" s="1" t="s">
        <v>207</v>
      </c>
      <c r="D41" s="4">
        <v>0</v>
      </c>
      <c r="E41" s="3"/>
      <c r="F41" s="3">
        <v>-721</v>
      </c>
    </row>
    <row r="42" spans="2:6" ht="12.75">
      <c r="B42" s="1">
        <v>95</v>
      </c>
      <c r="C42" s="1" t="s">
        <v>260</v>
      </c>
      <c r="D42" s="4">
        <v>-13210</v>
      </c>
      <c r="E42" s="3"/>
      <c r="F42" s="3">
        <v>-4033</v>
      </c>
    </row>
    <row r="43" spans="3:6" ht="12.75">
      <c r="C43" s="1" t="s">
        <v>55</v>
      </c>
      <c r="D43" s="4">
        <v>-62</v>
      </c>
      <c r="E43" s="3"/>
      <c r="F43" s="3">
        <v>-41</v>
      </c>
    </row>
    <row r="44" spans="3:6" ht="12.75">
      <c r="C44" s="1" t="s">
        <v>56</v>
      </c>
      <c r="D44" s="4">
        <v>-297</v>
      </c>
      <c r="E44" s="3"/>
      <c r="F44" s="3">
        <v>-447</v>
      </c>
    </row>
    <row r="45" spans="2:6" ht="12.75">
      <c r="B45" s="1" t="s">
        <v>253</v>
      </c>
      <c r="D45" s="6">
        <v>-21120</v>
      </c>
      <c r="E45" s="19"/>
      <c r="F45" s="6">
        <v>-5317</v>
      </c>
    </row>
    <row r="46" spans="4:6" ht="12.75">
      <c r="D46" s="22"/>
      <c r="E46" s="21"/>
      <c r="F46" s="21"/>
    </row>
    <row r="47" spans="1:6" ht="12.75">
      <c r="A47" s="8" t="s">
        <v>183</v>
      </c>
      <c r="D47" s="19">
        <v>-16259.150649587325</v>
      </c>
      <c r="E47" s="19"/>
      <c r="F47" s="19">
        <v>524</v>
      </c>
    </row>
    <row r="48" spans="1:6" ht="12.75">
      <c r="A48" s="8" t="s">
        <v>174</v>
      </c>
      <c r="D48" s="3">
        <v>-4803</v>
      </c>
      <c r="E48" s="3"/>
      <c r="F48" s="3">
        <v>225</v>
      </c>
    </row>
    <row r="49" spans="1:6" ht="12.75">
      <c r="A49" s="8" t="s">
        <v>232</v>
      </c>
      <c r="D49" s="5">
        <v>-62229</v>
      </c>
      <c r="E49" s="19"/>
      <c r="F49" s="19">
        <v>-22528</v>
      </c>
    </row>
    <row r="50" spans="1:6" ht="13.5" thickBot="1">
      <c r="A50" s="8" t="s">
        <v>233</v>
      </c>
      <c r="D50" s="20">
        <v>-83291.15064958733</v>
      </c>
      <c r="E50" s="19"/>
      <c r="F50" s="18">
        <v>-21779</v>
      </c>
    </row>
    <row r="57" spans="1:6" ht="25.5" customHeight="1">
      <c r="A57" s="83" t="s">
        <v>198</v>
      </c>
      <c r="B57" s="84"/>
      <c r="C57" s="84"/>
      <c r="D57" s="84"/>
      <c r="E57" s="84"/>
      <c r="F57" s="84"/>
    </row>
    <row r="58" spans="2:6" ht="12.75">
      <c r="B58" s="28"/>
      <c r="C58" s="28"/>
      <c r="D58" s="28"/>
      <c r="E58" s="28"/>
      <c r="F58" s="28"/>
    </row>
  </sheetData>
  <mergeCells count="1">
    <mergeCell ref="A57:F57"/>
  </mergeCells>
  <printOptions horizontalCentered="1"/>
  <pageMargins left="1" right="1" top="1" bottom="1" header="0.5" footer="0.5"/>
  <pageSetup horizontalDpi="600" verticalDpi="600" orientation="portrait" scale="80" r:id="rId1"/>
  <headerFooter alignWithMargins="0">
    <oddFooter>&amp;C
</oddFooter>
  </headerFooter>
</worksheet>
</file>

<file path=xl/worksheets/sheet4.xml><?xml version="1.0" encoding="utf-8"?>
<worksheet xmlns="http://schemas.openxmlformats.org/spreadsheetml/2006/main" xmlns:r="http://schemas.openxmlformats.org/officeDocument/2006/relationships">
  <dimension ref="A2:Z260"/>
  <sheetViews>
    <sheetView tabSelected="1" workbookViewId="0" topLeftCell="A248">
      <selection activeCell="A260" sqref="A260"/>
    </sheetView>
  </sheetViews>
  <sheetFormatPr defaultColWidth="9.140625" defaultRowHeight="12.75"/>
  <cols>
    <col min="1" max="1" width="3.57421875" style="34" customWidth="1"/>
    <col min="2" max="2" width="2.57421875" style="34" customWidth="1"/>
    <col min="3" max="3" width="15.421875" style="34" customWidth="1"/>
    <col min="4" max="4" width="10.8515625" style="34" customWidth="1"/>
    <col min="5" max="5" width="0.42578125" style="35" customWidth="1"/>
    <col min="6" max="6" width="7.8515625" style="34" bestFit="1" customWidth="1"/>
    <col min="7" max="7" width="0.42578125" style="35" customWidth="1"/>
    <col min="8" max="8" width="9.140625" style="34" bestFit="1" customWidth="1"/>
    <col min="9" max="9" width="0.42578125" style="35" customWidth="1"/>
    <col min="10" max="10" width="10.28125" style="34" customWidth="1"/>
    <col min="11" max="11" width="3.8515625" style="34" hidden="1" customWidth="1"/>
    <col min="12" max="12" width="0.2890625" style="34" hidden="1" customWidth="1"/>
    <col min="13" max="14" width="0.42578125" style="34" hidden="1" customWidth="1"/>
    <col min="15" max="15" width="0.42578125" style="34" customWidth="1"/>
    <col min="16" max="16" width="9.28125" style="34" bestFit="1" customWidth="1"/>
    <col min="17" max="17" width="0.42578125" style="34" customWidth="1"/>
    <col min="18" max="18" width="10.00390625" style="34" customWidth="1"/>
    <col min="19" max="19" width="0.42578125" style="34" customWidth="1"/>
    <col min="20" max="20" width="9.8515625" style="34" bestFit="1" customWidth="1"/>
    <col min="21" max="33" width="9.421875" style="34" customWidth="1"/>
    <col min="34" max="16384" width="0.42578125" style="34" customWidth="1"/>
  </cols>
  <sheetData>
    <row r="2" ht="12">
      <c r="A2" s="33" t="s">
        <v>245</v>
      </c>
    </row>
    <row r="5" spans="8:21" ht="12">
      <c r="H5" s="36"/>
      <c r="I5" s="37"/>
      <c r="P5" s="36" t="s">
        <v>170</v>
      </c>
      <c r="R5" s="36"/>
      <c r="U5" s="37"/>
    </row>
    <row r="6" spans="9:21" ht="12">
      <c r="I6" s="37"/>
      <c r="J6" s="36" t="s">
        <v>169</v>
      </c>
      <c r="P6" s="36" t="s">
        <v>168</v>
      </c>
      <c r="R6" s="36" t="s">
        <v>167</v>
      </c>
      <c r="U6" s="37"/>
    </row>
    <row r="7" spans="9:26" ht="12">
      <c r="I7" s="37"/>
      <c r="J7" s="36" t="s">
        <v>166</v>
      </c>
      <c r="P7" s="36" t="s">
        <v>165</v>
      </c>
      <c r="R7" s="36" t="s">
        <v>164</v>
      </c>
      <c r="T7" s="36" t="s">
        <v>45</v>
      </c>
      <c r="U7" s="37"/>
      <c r="Z7" s="37"/>
    </row>
    <row r="8" spans="9:26" ht="12">
      <c r="I8" s="37"/>
      <c r="J8" s="36" t="s">
        <v>27</v>
      </c>
      <c r="P8" s="36" t="s">
        <v>27</v>
      </c>
      <c r="R8" s="36" t="s">
        <v>27</v>
      </c>
      <c r="T8" s="36" t="s">
        <v>27</v>
      </c>
      <c r="U8" s="37"/>
      <c r="Z8" s="37"/>
    </row>
    <row r="9" spans="21:26" ht="12">
      <c r="U9" s="35"/>
      <c r="Z9" s="35"/>
    </row>
    <row r="10" spans="1:26" ht="12">
      <c r="A10" s="34" t="s">
        <v>191</v>
      </c>
      <c r="I10" s="39"/>
      <c r="J10" s="38">
        <f>'BS'!E44</f>
        <v>392683.0752639594</v>
      </c>
      <c r="P10" s="40">
        <v>236214</v>
      </c>
      <c r="R10" s="38">
        <f>'BS'!E46</f>
        <v>-942259</v>
      </c>
      <c r="T10" s="40">
        <f>J10+P10+R10</f>
        <v>-313361.92473604064</v>
      </c>
      <c r="U10" s="39"/>
      <c r="Z10" s="72"/>
    </row>
    <row r="11" spans="1:26" ht="12">
      <c r="A11" s="34" t="s">
        <v>163</v>
      </c>
      <c r="I11" s="39"/>
      <c r="J11" s="38">
        <v>0</v>
      </c>
      <c r="P11" s="40">
        <f>'BS'!C45-'BS'!E45</f>
        <v>1978.3947112433962</v>
      </c>
      <c r="R11" s="38">
        <v>0</v>
      </c>
      <c r="T11" s="38">
        <f>J11+P11+R11</f>
        <v>1978.3947112433962</v>
      </c>
      <c r="U11" s="39"/>
      <c r="Z11" s="72"/>
    </row>
    <row r="12" spans="1:26" ht="12">
      <c r="A12" s="34" t="s">
        <v>208</v>
      </c>
      <c r="G12" s="34"/>
      <c r="I12" s="39"/>
      <c r="J12" s="38">
        <v>0</v>
      </c>
      <c r="P12" s="40">
        <v>0</v>
      </c>
      <c r="R12" s="38">
        <f>PL!G36</f>
        <v>-44477.369164985874</v>
      </c>
      <c r="T12" s="38">
        <f>J12+P12+R12</f>
        <v>-44477.369164985874</v>
      </c>
      <c r="U12" s="39"/>
      <c r="Z12" s="72"/>
    </row>
    <row r="13" spans="1:26" ht="12.75" thickBot="1">
      <c r="A13" s="34" t="s">
        <v>244</v>
      </c>
      <c r="G13" s="34"/>
      <c r="I13" s="39"/>
      <c r="J13" s="41">
        <f>SUM(J10:J12)</f>
        <v>392683.0752639594</v>
      </c>
      <c r="P13" s="41">
        <f>SUM(P10:P12)</f>
        <v>238192.3947112434</v>
      </c>
      <c r="R13" s="41">
        <f>SUM(R10:R12)</f>
        <v>-986736.3691649858</v>
      </c>
      <c r="T13" s="41">
        <f>SUM(T10:T12)</f>
        <v>-355860.89918978314</v>
      </c>
      <c r="U13" s="39"/>
      <c r="Z13" s="52"/>
    </row>
    <row r="14" ht="12">
      <c r="Z14" s="35"/>
    </row>
    <row r="15" ht="12">
      <c r="Z15" s="35"/>
    </row>
    <row r="16" spans="1:26" ht="12">
      <c r="A16" s="34" t="s">
        <v>236</v>
      </c>
      <c r="J16" s="40">
        <v>392683</v>
      </c>
      <c r="P16" s="40">
        <v>227775</v>
      </c>
      <c r="R16" s="40">
        <v>-850000</v>
      </c>
      <c r="T16" s="40">
        <f>J16+P16+R16</f>
        <v>-229542</v>
      </c>
      <c r="Z16" s="35"/>
    </row>
    <row r="17" spans="1:26" ht="12">
      <c r="A17" s="34" t="s">
        <v>237</v>
      </c>
      <c r="J17" s="54">
        <v>0</v>
      </c>
      <c r="P17" s="54">
        <v>-3132</v>
      </c>
      <c r="R17" s="54">
        <v>-15665</v>
      </c>
      <c r="T17" s="54">
        <f>J17+P17+R17</f>
        <v>-18797</v>
      </c>
      <c r="Z17" s="35"/>
    </row>
    <row r="18" spans="1:26" ht="12">
      <c r="A18" s="34" t="s">
        <v>238</v>
      </c>
      <c r="J18" s="40">
        <f>SUM(J16:J17)</f>
        <v>392683</v>
      </c>
      <c r="P18" s="40">
        <f>SUM(P16:P17)</f>
        <v>224643</v>
      </c>
      <c r="R18" s="40">
        <f>SUM(R16:R17)</f>
        <v>-865665</v>
      </c>
      <c r="T18" s="55">
        <f>SUM(T16:T17)</f>
        <v>-248339</v>
      </c>
      <c r="Z18" s="35"/>
    </row>
    <row r="19" spans="1:26" ht="12">
      <c r="A19" s="34" t="s">
        <v>163</v>
      </c>
      <c r="J19" s="40">
        <v>0</v>
      </c>
      <c r="P19" s="40">
        <v>6385</v>
      </c>
      <c r="R19" s="40">
        <v>0</v>
      </c>
      <c r="T19" s="40">
        <f>J19+P19+R19</f>
        <v>6385</v>
      </c>
      <c r="Z19" s="35"/>
    </row>
    <row r="20" spans="1:26" ht="12">
      <c r="A20" s="34" t="s">
        <v>208</v>
      </c>
      <c r="J20" s="54">
        <v>0</v>
      </c>
      <c r="K20" s="40"/>
      <c r="L20" s="40"/>
      <c r="M20" s="40"/>
      <c r="N20" s="40"/>
      <c r="O20" s="40"/>
      <c r="P20" s="54">
        <v>0</v>
      </c>
      <c r="Q20" s="40"/>
      <c r="R20" s="54">
        <v>-29310</v>
      </c>
      <c r="S20" s="40"/>
      <c r="T20" s="54">
        <f>J20+P20+R20</f>
        <v>-29310</v>
      </c>
      <c r="Z20" s="35"/>
    </row>
    <row r="21" spans="1:26" ht="12.75" thickBot="1">
      <c r="A21" s="34" t="s">
        <v>246</v>
      </c>
      <c r="J21" s="56">
        <f>SUM(J18:J20)</f>
        <v>392683</v>
      </c>
      <c r="P21" s="56">
        <f>SUM(P18:P20)</f>
        <v>231028</v>
      </c>
      <c r="R21" s="56">
        <f>SUM(R18:R20)</f>
        <v>-894975</v>
      </c>
      <c r="T21" s="56">
        <f>SUM(T18:T20)</f>
        <v>-271264</v>
      </c>
      <c r="Z21" s="35"/>
    </row>
    <row r="22" spans="10:26" ht="12">
      <c r="J22" s="72"/>
      <c r="P22" s="72"/>
      <c r="R22" s="72"/>
      <c r="T22" s="72"/>
      <c r="Z22" s="35"/>
    </row>
    <row r="23" ht="12">
      <c r="Z23" s="35"/>
    </row>
    <row r="24" spans="1:20" ht="25.5" customHeight="1">
      <c r="A24" s="87" t="s">
        <v>190</v>
      </c>
      <c r="B24" s="86"/>
      <c r="C24" s="86"/>
      <c r="D24" s="86"/>
      <c r="E24" s="86"/>
      <c r="F24" s="86"/>
      <c r="G24" s="86"/>
      <c r="H24" s="86"/>
      <c r="I24" s="86"/>
      <c r="J24" s="86"/>
      <c r="K24" s="86"/>
      <c r="L24" s="86"/>
      <c r="M24" s="86"/>
      <c r="N24" s="86"/>
      <c r="O24" s="86"/>
      <c r="P24" s="86"/>
      <c r="Q24" s="86"/>
      <c r="R24" s="86"/>
      <c r="S24" s="86"/>
      <c r="T24" s="86"/>
    </row>
    <row r="27" ht="12">
      <c r="A27" s="42" t="s">
        <v>162</v>
      </c>
    </row>
    <row r="29" spans="1:2" ht="12">
      <c r="A29" s="33" t="s">
        <v>161</v>
      </c>
      <c r="B29" s="33" t="s">
        <v>160</v>
      </c>
    </row>
    <row r="30" spans="2:20" ht="36.75" customHeight="1">
      <c r="B30" s="88" t="s">
        <v>192</v>
      </c>
      <c r="C30" s="86"/>
      <c r="D30" s="86"/>
      <c r="E30" s="86"/>
      <c r="F30" s="86"/>
      <c r="G30" s="86"/>
      <c r="H30" s="86"/>
      <c r="I30" s="86"/>
      <c r="J30" s="86"/>
      <c r="K30" s="86"/>
      <c r="L30" s="86"/>
      <c r="M30" s="86"/>
      <c r="N30" s="86"/>
      <c r="O30" s="86"/>
      <c r="P30" s="86"/>
      <c r="Q30" s="86"/>
      <c r="R30" s="86"/>
      <c r="S30" s="86"/>
      <c r="T30" s="86"/>
    </row>
    <row r="32" spans="2:20" ht="24" customHeight="1">
      <c r="B32" s="88" t="s">
        <v>209</v>
      </c>
      <c r="C32" s="86"/>
      <c r="D32" s="86"/>
      <c r="E32" s="86"/>
      <c r="F32" s="86"/>
      <c r="G32" s="86"/>
      <c r="H32" s="86"/>
      <c r="I32" s="86"/>
      <c r="J32" s="86"/>
      <c r="K32" s="86"/>
      <c r="L32" s="86"/>
      <c r="M32" s="86"/>
      <c r="N32" s="86"/>
      <c r="O32" s="86"/>
      <c r="P32" s="86"/>
      <c r="Q32" s="86"/>
      <c r="R32" s="86"/>
      <c r="S32" s="86"/>
      <c r="T32" s="86"/>
    </row>
    <row r="35" spans="1:2" ht="12">
      <c r="A35" s="33" t="s">
        <v>159</v>
      </c>
      <c r="B35" s="33" t="s">
        <v>158</v>
      </c>
    </row>
    <row r="36" spans="2:20" ht="12">
      <c r="B36" s="89" t="s">
        <v>157</v>
      </c>
      <c r="C36" s="86"/>
      <c r="D36" s="86"/>
      <c r="E36" s="86"/>
      <c r="F36" s="86"/>
      <c r="G36" s="86"/>
      <c r="H36" s="86"/>
      <c r="I36" s="86"/>
      <c r="J36" s="86"/>
      <c r="K36" s="86"/>
      <c r="L36" s="86"/>
      <c r="M36" s="86"/>
      <c r="N36" s="86"/>
      <c r="O36" s="86"/>
      <c r="P36" s="86"/>
      <c r="Q36" s="86"/>
      <c r="R36" s="86"/>
      <c r="S36" s="86"/>
      <c r="T36" s="86"/>
    </row>
    <row r="39" spans="1:2" ht="12">
      <c r="A39" s="33" t="s">
        <v>156</v>
      </c>
      <c r="B39" s="33" t="s">
        <v>155</v>
      </c>
    </row>
    <row r="40" ht="12">
      <c r="B40" s="34" t="s">
        <v>154</v>
      </c>
    </row>
    <row r="43" spans="1:20" ht="25.5" customHeight="1">
      <c r="A43" s="45" t="s">
        <v>153</v>
      </c>
      <c r="B43" s="85" t="s">
        <v>152</v>
      </c>
      <c r="C43" s="86"/>
      <c r="D43" s="86"/>
      <c r="E43" s="86"/>
      <c r="F43" s="86"/>
      <c r="G43" s="86"/>
      <c r="H43" s="86"/>
      <c r="I43" s="86"/>
      <c r="J43" s="86"/>
      <c r="K43" s="86"/>
      <c r="L43" s="86"/>
      <c r="M43" s="86"/>
      <c r="N43" s="86"/>
      <c r="O43" s="86"/>
      <c r="P43" s="86"/>
      <c r="Q43" s="86"/>
      <c r="R43" s="86"/>
      <c r="S43" s="86"/>
      <c r="T43" s="86"/>
    </row>
    <row r="44" spans="1:20" ht="25.5" customHeight="1">
      <c r="A44" s="43"/>
      <c r="B44" s="88" t="s">
        <v>151</v>
      </c>
      <c r="C44" s="86"/>
      <c r="D44" s="86"/>
      <c r="E44" s="86"/>
      <c r="F44" s="86"/>
      <c r="G44" s="86"/>
      <c r="H44" s="86"/>
      <c r="I44" s="86"/>
      <c r="J44" s="86"/>
      <c r="K44" s="86"/>
      <c r="L44" s="86"/>
      <c r="M44" s="86"/>
      <c r="N44" s="86"/>
      <c r="O44" s="86"/>
      <c r="P44" s="86"/>
      <c r="Q44" s="86"/>
      <c r="R44" s="86"/>
      <c r="S44" s="86"/>
      <c r="T44" s="86"/>
    </row>
    <row r="45" spans="1:10" ht="12">
      <c r="A45" s="43"/>
      <c r="B45" s="43"/>
      <c r="C45" s="43"/>
      <c r="D45" s="43"/>
      <c r="E45" s="46"/>
      <c r="F45" s="43"/>
      <c r="G45" s="46"/>
      <c r="H45" s="43"/>
      <c r="I45" s="46"/>
      <c r="J45" s="43"/>
    </row>
    <row r="46" spans="1:10" ht="12">
      <c r="A46" s="43"/>
      <c r="B46" s="43"/>
      <c r="C46" s="43"/>
      <c r="D46" s="43"/>
      <c r="E46" s="46"/>
      <c r="F46" s="43"/>
      <c r="G46" s="46"/>
      <c r="H46" s="43"/>
      <c r="I46" s="46"/>
      <c r="J46" s="43"/>
    </row>
    <row r="47" spans="1:20" ht="36" customHeight="1">
      <c r="A47" s="45" t="s">
        <v>150</v>
      </c>
      <c r="B47" s="85" t="s">
        <v>149</v>
      </c>
      <c r="C47" s="86"/>
      <c r="D47" s="86"/>
      <c r="E47" s="86"/>
      <c r="F47" s="86"/>
      <c r="G47" s="86"/>
      <c r="H47" s="86"/>
      <c r="I47" s="86"/>
      <c r="J47" s="86"/>
      <c r="K47" s="86"/>
      <c r="L47" s="86"/>
      <c r="M47" s="86"/>
      <c r="N47" s="86"/>
      <c r="O47" s="86"/>
      <c r="P47" s="86"/>
      <c r="Q47" s="86"/>
      <c r="R47" s="86"/>
      <c r="S47" s="86"/>
      <c r="T47" s="86"/>
    </row>
    <row r="48" spans="2:20" ht="12">
      <c r="B48" s="89" t="s">
        <v>148</v>
      </c>
      <c r="C48" s="86"/>
      <c r="D48" s="86"/>
      <c r="E48" s="86"/>
      <c r="F48" s="86"/>
      <c r="G48" s="86"/>
      <c r="H48" s="86"/>
      <c r="I48" s="86"/>
      <c r="J48" s="86"/>
      <c r="K48" s="86"/>
      <c r="L48" s="86"/>
      <c r="M48" s="86"/>
      <c r="N48" s="86"/>
      <c r="O48" s="86"/>
      <c r="P48" s="86"/>
      <c r="Q48" s="86"/>
      <c r="R48" s="86"/>
      <c r="S48" s="86"/>
      <c r="T48" s="86"/>
    </row>
    <row r="51" spans="1:2" ht="12">
      <c r="A51" s="33" t="s">
        <v>147</v>
      </c>
      <c r="B51" s="33" t="s">
        <v>146</v>
      </c>
    </row>
    <row r="52" spans="2:20" ht="24.75" customHeight="1">
      <c r="B52" s="88" t="s">
        <v>145</v>
      </c>
      <c r="C52" s="86"/>
      <c r="D52" s="86"/>
      <c r="E52" s="86"/>
      <c r="F52" s="86"/>
      <c r="G52" s="86"/>
      <c r="H52" s="86"/>
      <c r="I52" s="86"/>
      <c r="J52" s="86"/>
      <c r="K52" s="86"/>
      <c r="L52" s="86"/>
      <c r="M52" s="86"/>
      <c r="N52" s="86"/>
      <c r="O52" s="86"/>
      <c r="P52" s="86"/>
      <c r="Q52" s="86"/>
      <c r="R52" s="86"/>
      <c r="S52" s="86"/>
      <c r="T52" s="86"/>
    </row>
    <row r="54" ht="12">
      <c r="D54" s="47" t="s">
        <v>32</v>
      </c>
    </row>
    <row r="55" spans="1:2" ht="12">
      <c r="A55" s="33" t="s">
        <v>144</v>
      </c>
      <c r="B55" s="33" t="s">
        <v>143</v>
      </c>
    </row>
    <row r="56" ht="12">
      <c r="B56" s="34" t="s">
        <v>142</v>
      </c>
    </row>
    <row r="59" spans="1:2" ht="12">
      <c r="A59" s="33" t="s">
        <v>141</v>
      </c>
      <c r="B59" s="48" t="s">
        <v>140</v>
      </c>
    </row>
    <row r="60" ht="12">
      <c r="B60" s="34" t="s">
        <v>234</v>
      </c>
    </row>
    <row r="62" ht="12">
      <c r="P62" s="36" t="s">
        <v>217</v>
      </c>
    </row>
    <row r="63" spans="4:16" ht="12">
      <c r="D63" s="36" t="s">
        <v>212</v>
      </c>
      <c r="F63" s="49"/>
      <c r="H63" s="36" t="s">
        <v>214</v>
      </c>
      <c r="J63" s="36"/>
      <c r="P63" s="36" t="s">
        <v>218</v>
      </c>
    </row>
    <row r="64" spans="4:20" ht="12">
      <c r="D64" s="37" t="s">
        <v>211</v>
      </c>
      <c r="F64" s="37" t="s">
        <v>213</v>
      </c>
      <c r="H64" s="37" t="s">
        <v>215</v>
      </c>
      <c r="J64" s="36" t="s">
        <v>216</v>
      </c>
      <c r="P64" s="36" t="s">
        <v>175</v>
      </c>
      <c r="R64" s="36" t="s">
        <v>219</v>
      </c>
      <c r="S64" s="36"/>
      <c r="T64" s="36" t="s">
        <v>220</v>
      </c>
    </row>
    <row r="65" spans="4:20" ht="12">
      <c r="D65" s="37" t="s">
        <v>27</v>
      </c>
      <c r="F65" s="37" t="s">
        <v>27</v>
      </c>
      <c r="H65" s="37" t="s">
        <v>27</v>
      </c>
      <c r="J65" s="37" t="s">
        <v>27</v>
      </c>
      <c r="P65" s="37" t="s">
        <v>27</v>
      </c>
      <c r="R65" s="37" t="s">
        <v>27</v>
      </c>
      <c r="T65" s="37" t="s">
        <v>27</v>
      </c>
    </row>
    <row r="66" spans="4:10" ht="12">
      <c r="D66" s="37"/>
      <c r="F66" s="37"/>
      <c r="H66" s="37"/>
      <c r="J66" s="36"/>
    </row>
    <row r="67" spans="2:10" ht="12">
      <c r="B67" s="33" t="s">
        <v>247</v>
      </c>
      <c r="D67" s="37"/>
      <c r="F67" s="37"/>
      <c r="H67" s="37"/>
      <c r="J67" s="36"/>
    </row>
    <row r="68" spans="4:10" ht="12">
      <c r="D68" s="37"/>
      <c r="F68" s="37"/>
      <c r="H68" s="37"/>
      <c r="J68" s="36"/>
    </row>
    <row r="69" spans="2:8" ht="12">
      <c r="B69" s="33" t="s">
        <v>44</v>
      </c>
      <c r="D69" s="35"/>
      <c r="F69" s="35"/>
      <c r="H69" s="35"/>
    </row>
    <row r="70" spans="2:20" ht="12">
      <c r="B70" s="34" t="s">
        <v>221</v>
      </c>
      <c r="D70" s="39">
        <f>'[2]Segm 04'!$B$10</f>
        <v>5201.527</v>
      </c>
      <c r="F70" s="39">
        <f>'[2]Segm 04'!$C$10</f>
        <v>29411.732</v>
      </c>
      <c r="H70" s="39">
        <f>'[2]Segm 04'!$D$10</f>
        <v>62326.220086677975</v>
      </c>
      <c r="J70" s="39">
        <f>'[2]Segm 04'!$E$10</f>
        <v>19818</v>
      </c>
      <c r="P70" s="39">
        <f>'[2]Segm 04'!$F$10</f>
        <v>2452.0179519502544</v>
      </c>
      <c r="R70" s="39">
        <f>'[2]Segm 04'!$G$10</f>
        <v>0</v>
      </c>
      <c r="T70" s="40">
        <f>D70+F70+H70+J70+P70+R70+1</f>
        <v>119210.49703862824</v>
      </c>
    </row>
    <row r="71" spans="2:20" ht="12">
      <c r="B71" s="34" t="s">
        <v>222</v>
      </c>
      <c r="D71" s="39">
        <f>'[2]Segm 04'!$B$11</f>
        <v>0</v>
      </c>
      <c r="F71" s="39">
        <f>'[2]Segm 04'!$C$11</f>
        <v>0</v>
      </c>
      <c r="H71" s="39">
        <f>'[2]Segm 04'!$D$11</f>
        <v>0</v>
      </c>
      <c r="J71" s="39">
        <f>'[2]Segm 04'!$E$11</f>
        <v>0</v>
      </c>
      <c r="P71" s="39">
        <f>'[2]Segm 04'!$F$11</f>
        <v>13.949</v>
      </c>
      <c r="R71" s="39">
        <f>'[2]Segm 04'!$G$11</f>
        <v>-13.949</v>
      </c>
      <c r="T71" s="40">
        <f>D71+F71+H71+J71+P71+R71</f>
        <v>0</v>
      </c>
    </row>
    <row r="72" spans="2:20" ht="12">
      <c r="B72" s="35" t="s">
        <v>176</v>
      </c>
      <c r="D72" s="50">
        <f>SUM(D70:D71)</f>
        <v>5201.527</v>
      </c>
      <c r="E72" s="39"/>
      <c r="F72" s="50">
        <f>SUM(F70:F71)</f>
        <v>29411.732</v>
      </c>
      <c r="G72" s="39"/>
      <c r="H72" s="50">
        <f>SUM(H70:H71)</f>
        <v>62326.220086677975</v>
      </c>
      <c r="I72" s="39"/>
      <c r="J72" s="50">
        <f>SUM(J70:J71)</f>
        <v>19818</v>
      </c>
      <c r="K72" s="35"/>
      <c r="L72" s="35"/>
      <c r="M72" s="35"/>
      <c r="N72" s="35"/>
      <c r="O72" s="35"/>
      <c r="P72" s="50">
        <f>SUM(P70:P71)</f>
        <v>2465.9669519502545</v>
      </c>
      <c r="R72" s="50">
        <f>SUM(R70:R71)</f>
        <v>-13.949</v>
      </c>
      <c r="T72" s="50">
        <f>SUM(T70:T71)</f>
        <v>119210.49703862824</v>
      </c>
    </row>
    <row r="73" spans="2:16" ht="12">
      <c r="B73" s="35"/>
      <c r="D73" s="39"/>
      <c r="E73" s="39"/>
      <c r="F73" s="39"/>
      <c r="G73" s="39"/>
      <c r="H73" s="39"/>
      <c r="I73" s="39"/>
      <c r="J73" s="39"/>
      <c r="K73" s="35"/>
      <c r="L73" s="35"/>
      <c r="M73" s="35"/>
      <c r="N73" s="35"/>
      <c r="O73" s="35"/>
      <c r="P73" s="35"/>
    </row>
    <row r="74" spans="2:20" ht="12">
      <c r="B74" s="51" t="s">
        <v>223</v>
      </c>
      <c r="D74" s="39"/>
      <c r="E74" s="39"/>
      <c r="F74" s="39"/>
      <c r="G74" s="39"/>
      <c r="H74" s="39"/>
      <c r="I74" s="39"/>
      <c r="J74" s="52"/>
      <c r="K74" s="35"/>
      <c r="L74" s="35"/>
      <c r="M74" s="35"/>
      <c r="N74" s="35"/>
      <c r="O74" s="35"/>
      <c r="P74" s="35"/>
      <c r="T74" s="53"/>
    </row>
    <row r="75" spans="2:20" ht="12">
      <c r="B75" s="35" t="s">
        <v>224</v>
      </c>
      <c r="D75" s="39">
        <f>'[2]Segm 04'!$B$15</f>
        <v>-235.63099999999997</v>
      </c>
      <c r="E75" s="39"/>
      <c r="F75" s="39">
        <f>'[2]Segm 04'!$C$15</f>
        <v>12313.836</v>
      </c>
      <c r="G75" s="39"/>
      <c r="H75" s="39">
        <f>'[2]Segm 04'!$D$15</f>
        <v>-22604.823817599397</v>
      </c>
      <c r="I75" s="39"/>
      <c r="J75" s="52">
        <f>'[2]Segm 04'!$E$15</f>
        <v>-7826.616</v>
      </c>
      <c r="K75" s="35"/>
      <c r="L75" s="35"/>
      <c r="M75" s="35"/>
      <c r="N75" s="35"/>
      <c r="O75" s="35"/>
      <c r="P75" s="39">
        <f>'[2]Segm 04'!$F$15+1</f>
        <v>-3441.5306904088943</v>
      </c>
      <c r="R75" s="40">
        <f>'[2]Segm 04'!$G$15</f>
        <v>0</v>
      </c>
      <c r="T75" s="40">
        <f>D75+F75+H75+J75+P75+R75-1</f>
        <v>-21795.76550800829</v>
      </c>
    </row>
    <row r="76" spans="2:20" ht="12">
      <c r="B76" s="35" t="s">
        <v>41</v>
      </c>
      <c r="D76" s="52"/>
      <c r="E76" s="39"/>
      <c r="F76" s="39"/>
      <c r="G76" s="39"/>
      <c r="H76" s="52"/>
      <c r="I76" s="39"/>
      <c r="J76" s="52"/>
      <c r="K76" s="35"/>
      <c r="L76" s="35"/>
      <c r="M76" s="35"/>
      <c r="N76" s="35"/>
      <c r="O76" s="35"/>
      <c r="P76" s="35"/>
      <c r="T76" s="40">
        <f>PL!G21</f>
        <v>-35447.0056457509</v>
      </c>
    </row>
    <row r="77" spans="2:20" ht="12">
      <c r="B77" s="35" t="s">
        <v>10</v>
      </c>
      <c r="D77" s="39"/>
      <c r="E77" s="39"/>
      <c r="F77" s="39"/>
      <c r="G77" s="39"/>
      <c r="H77" s="39"/>
      <c r="I77" s="39"/>
      <c r="J77" s="52"/>
      <c r="K77" s="35"/>
      <c r="L77" s="35"/>
      <c r="M77" s="35"/>
      <c r="N77" s="35"/>
      <c r="O77" s="35"/>
      <c r="P77" s="35"/>
      <c r="T77" s="54">
        <f>PL!G28</f>
        <v>-904.92</v>
      </c>
    </row>
    <row r="78" spans="2:20" ht="12">
      <c r="B78" s="35" t="s">
        <v>38</v>
      </c>
      <c r="D78" s="39"/>
      <c r="E78" s="39"/>
      <c r="F78" s="39"/>
      <c r="G78" s="39"/>
      <c r="H78" s="39"/>
      <c r="I78" s="39"/>
      <c r="J78" s="39"/>
      <c r="K78" s="35"/>
      <c r="L78" s="35"/>
      <c r="M78" s="35"/>
      <c r="N78" s="35"/>
      <c r="O78" s="35"/>
      <c r="P78" s="35"/>
      <c r="T78" s="55">
        <f>SUM(T75:T77)</f>
        <v>-58147.69115375919</v>
      </c>
    </row>
    <row r="79" spans="2:20" ht="12">
      <c r="B79" s="35" t="s">
        <v>4</v>
      </c>
      <c r="D79" s="39"/>
      <c r="E79" s="39"/>
      <c r="F79" s="39"/>
      <c r="G79" s="39"/>
      <c r="H79" s="39"/>
      <c r="I79" s="39"/>
      <c r="J79" s="39"/>
      <c r="K79" s="35"/>
      <c r="L79" s="35"/>
      <c r="M79" s="35"/>
      <c r="N79" s="35"/>
      <c r="O79" s="35"/>
      <c r="P79" s="35"/>
      <c r="T79" s="39">
        <f>PL!G33</f>
        <v>13671.409484601472</v>
      </c>
    </row>
    <row r="80" spans="2:20" ht="12.75" thickBot="1">
      <c r="B80" s="35" t="s">
        <v>208</v>
      </c>
      <c r="D80" s="39"/>
      <c r="E80" s="39"/>
      <c r="F80" s="39"/>
      <c r="G80" s="39"/>
      <c r="H80" s="39"/>
      <c r="I80" s="39"/>
      <c r="J80" s="39"/>
      <c r="K80" s="35"/>
      <c r="L80" s="35"/>
      <c r="M80" s="35"/>
      <c r="N80" s="35"/>
      <c r="O80" s="35"/>
      <c r="P80" s="35"/>
      <c r="T80" s="56">
        <f>SUM(T78:T79)-1</f>
        <v>-44477.28166915772</v>
      </c>
    </row>
    <row r="81" spans="2:20" ht="12">
      <c r="B81" s="35"/>
      <c r="D81" s="39"/>
      <c r="E81" s="39"/>
      <c r="F81" s="39"/>
      <c r="G81" s="39"/>
      <c r="H81" s="39"/>
      <c r="I81" s="39"/>
      <c r="J81" s="39"/>
      <c r="K81" s="35"/>
      <c r="L81" s="35"/>
      <c r="M81" s="35"/>
      <c r="N81" s="35"/>
      <c r="O81" s="35"/>
      <c r="P81" s="35"/>
      <c r="T81" s="72"/>
    </row>
    <row r="82" spans="2:16" ht="12">
      <c r="B82" s="35"/>
      <c r="C82" s="35"/>
      <c r="D82" s="39"/>
      <c r="E82" s="39"/>
      <c r="F82" s="39"/>
      <c r="G82" s="39"/>
      <c r="H82" s="52"/>
      <c r="I82" s="39"/>
      <c r="J82" s="39"/>
      <c r="K82" s="35"/>
      <c r="L82" s="35"/>
      <c r="M82" s="35"/>
      <c r="N82" s="35"/>
      <c r="O82" s="35"/>
      <c r="P82" s="35"/>
    </row>
    <row r="83" spans="2:16" ht="12">
      <c r="B83" s="33" t="s">
        <v>248</v>
      </c>
      <c r="C83" s="35"/>
      <c r="D83" s="39"/>
      <c r="E83" s="39"/>
      <c r="F83" s="39"/>
      <c r="G83" s="39"/>
      <c r="H83" s="52"/>
      <c r="I83" s="39"/>
      <c r="J83" s="39"/>
      <c r="K83" s="35"/>
      <c r="L83" s="35"/>
      <c r="M83" s="35"/>
      <c r="N83" s="35"/>
      <c r="O83" s="35"/>
      <c r="P83" s="35"/>
    </row>
    <row r="84" spans="2:16" ht="12">
      <c r="B84" s="33"/>
      <c r="C84" s="35"/>
      <c r="D84" s="39"/>
      <c r="E84" s="39"/>
      <c r="F84" s="39"/>
      <c r="G84" s="39"/>
      <c r="H84" s="52"/>
      <c r="I84" s="39"/>
      <c r="J84" s="39"/>
      <c r="K84" s="35"/>
      <c r="L84" s="35"/>
      <c r="M84" s="35"/>
      <c r="N84" s="35"/>
      <c r="O84" s="35"/>
      <c r="P84" s="35"/>
    </row>
    <row r="85" spans="2:8" ht="12">
      <c r="B85" s="33" t="s">
        <v>44</v>
      </c>
      <c r="D85" s="35"/>
      <c r="F85" s="35"/>
      <c r="H85" s="35"/>
    </row>
    <row r="86" spans="2:20" ht="12">
      <c r="B86" s="34" t="s">
        <v>221</v>
      </c>
      <c r="D86" s="39">
        <v>2469</v>
      </c>
      <c r="F86" s="39">
        <v>20525</v>
      </c>
      <c r="H86" s="39">
        <v>84724</v>
      </c>
      <c r="J86" s="39">
        <v>21911</v>
      </c>
      <c r="P86" s="39">
        <v>1973</v>
      </c>
      <c r="R86" s="39">
        <v>0</v>
      </c>
      <c r="T86" s="40">
        <f>D86+F86+H86+J86+P86+R86</f>
        <v>131602</v>
      </c>
    </row>
    <row r="87" spans="2:20" ht="12">
      <c r="B87" s="34" t="s">
        <v>222</v>
      </c>
      <c r="D87" s="39">
        <v>0</v>
      </c>
      <c r="F87" s="39">
        <v>0</v>
      </c>
      <c r="H87" s="39">
        <v>0</v>
      </c>
      <c r="J87" s="39">
        <v>0</v>
      </c>
      <c r="P87" s="39">
        <v>9</v>
      </c>
      <c r="R87" s="39">
        <v>-9</v>
      </c>
      <c r="T87" s="40">
        <f>D87+F87+H87+J87+P87+R87</f>
        <v>0</v>
      </c>
    </row>
    <row r="88" spans="2:20" ht="12">
      <c r="B88" s="35" t="s">
        <v>176</v>
      </c>
      <c r="D88" s="50">
        <f>SUM(D86:D87)</f>
        <v>2469</v>
      </c>
      <c r="E88" s="39"/>
      <c r="F88" s="50">
        <f>SUM(F86:F87)</f>
        <v>20525</v>
      </c>
      <c r="G88" s="39"/>
      <c r="H88" s="50">
        <f>SUM(H86:H87)</f>
        <v>84724</v>
      </c>
      <c r="I88" s="39"/>
      <c r="J88" s="50">
        <f>SUM(J86:J87)</f>
        <v>21911</v>
      </c>
      <c r="K88" s="35"/>
      <c r="L88" s="35"/>
      <c r="M88" s="35"/>
      <c r="N88" s="35"/>
      <c r="O88" s="35"/>
      <c r="P88" s="50">
        <f>SUM(P86:P87)</f>
        <v>1982</v>
      </c>
      <c r="R88" s="50">
        <f>SUM(R86:R87)</f>
        <v>-9</v>
      </c>
      <c r="T88" s="50">
        <f>SUM(T86:T87)</f>
        <v>131602</v>
      </c>
    </row>
    <row r="89" spans="2:16" ht="12">
      <c r="B89" s="35"/>
      <c r="D89" s="39"/>
      <c r="E89" s="39"/>
      <c r="F89" s="39"/>
      <c r="G89" s="39"/>
      <c r="H89" s="39"/>
      <c r="I89" s="39"/>
      <c r="J89" s="39"/>
      <c r="K89" s="35"/>
      <c r="L89" s="35"/>
      <c r="M89" s="35"/>
      <c r="N89" s="35"/>
      <c r="O89" s="35"/>
      <c r="P89" s="35"/>
    </row>
    <row r="90" spans="2:20" ht="12">
      <c r="B90" s="51" t="s">
        <v>223</v>
      </c>
      <c r="D90" s="39"/>
      <c r="E90" s="39"/>
      <c r="F90" s="39"/>
      <c r="G90" s="39"/>
      <c r="H90" s="39"/>
      <c r="I90" s="39"/>
      <c r="J90" s="52"/>
      <c r="K90" s="35"/>
      <c r="L90" s="35"/>
      <c r="M90" s="35"/>
      <c r="N90" s="35"/>
      <c r="O90" s="35"/>
      <c r="P90" s="35"/>
      <c r="T90" s="53"/>
    </row>
    <row r="91" spans="2:20" ht="12">
      <c r="B91" s="35" t="s">
        <v>224</v>
      </c>
      <c r="D91" s="39">
        <v>-1250</v>
      </c>
      <c r="E91" s="39"/>
      <c r="F91" s="39">
        <v>8270</v>
      </c>
      <c r="G91" s="39"/>
      <c r="H91" s="39">
        <f>2202-594</f>
        <v>1608</v>
      </c>
      <c r="I91" s="39"/>
      <c r="J91" s="52">
        <f>-6829-1</f>
        <v>-6830</v>
      </c>
      <c r="K91" s="35"/>
      <c r="L91" s="35"/>
      <c r="M91" s="35"/>
      <c r="N91" s="35"/>
      <c r="O91" s="35"/>
      <c r="P91" s="39">
        <v>-1459</v>
      </c>
      <c r="R91" s="40">
        <v>0</v>
      </c>
      <c r="T91" s="40">
        <f>D91+F91+H91+J91+P91+R91</f>
        <v>339</v>
      </c>
    </row>
    <row r="92" spans="2:20" ht="12">
      <c r="B92" s="35" t="s">
        <v>41</v>
      </c>
      <c r="D92" s="52"/>
      <c r="E92" s="39"/>
      <c r="F92" s="39"/>
      <c r="G92" s="39"/>
      <c r="H92" s="52"/>
      <c r="I92" s="39"/>
      <c r="J92" s="52"/>
      <c r="K92" s="35"/>
      <c r="L92" s="35"/>
      <c r="M92" s="35"/>
      <c r="N92" s="35"/>
      <c r="O92" s="35"/>
      <c r="P92" s="35"/>
      <c r="T92" s="40">
        <v>-33359</v>
      </c>
    </row>
    <row r="93" spans="2:20" ht="12">
      <c r="B93" s="35" t="s">
        <v>10</v>
      </c>
      <c r="D93" s="39"/>
      <c r="E93" s="39"/>
      <c r="F93" s="39"/>
      <c r="G93" s="39"/>
      <c r="H93" s="39"/>
      <c r="I93" s="39"/>
      <c r="J93" s="52"/>
      <c r="K93" s="35"/>
      <c r="L93" s="35"/>
      <c r="M93" s="35"/>
      <c r="N93" s="35"/>
      <c r="O93" s="35"/>
      <c r="P93" s="35"/>
      <c r="T93" s="54">
        <v>-583</v>
      </c>
    </row>
    <row r="94" spans="2:20" ht="12">
      <c r="B94" s="35" t="s">
        <v>38</v>
      </c>
      <c r="D94" s="39"/>
      <c r="E94" s="39"/>
      <c r="F94" s="39"/>
      <c r="G94" s="39"/>
      <c r="H94" s="39"/>
      <c r="I94" s="39"/>
      <c r="J94" s="39"/>
      <c r="K94" s="35"/>
      <c r="L94" s="35"/>
      <c r="M94" s="35"/>
      <c r="N94" s="35"/>
      <c r="O94" s="35"/>
      <c r="P94" s="35"/>
      <c r="T94" s="55">
        <f>SUM(T91:T93)</f>
        <v>-33603</v>
      </c>
    </row>
    <row r="95" spans="2:20" ht="12">
      <c r="B95" s="35" t="s">
        <v>4</v>
      </c>
      <c r="D95" s="39"/>
      <c r="E95" s="39"/>
      <c r="F95" s="39"/>
      <c r="G95" s="39"/>
      <c r="H95" s="39"/>
      <c r="I95" s="39"/>
      <c r="J95" s="39"/>
      <c r="K95" s="35"/>
      <c r="L95" s="35"/>
      <c r="M95" s="35"/>
      <c r="N95" s="35"/>
      <c r="O95" s="35"/>
      <c r="P95" s="35"/>
      <c r="T95" s="39">
        <v>4293</v>
      </c>
    </row>
    <row r="96" spans="2:20" ht="12.75" thickBot="1">
      <c r="B96" s="35" t="s">
        <v>208</v>
      </c>
      <c r="D96" s="39"/>
      <c r="E96" s="39"/>
      <c r="F96" s="39"/>
      <c r="G96" s="39"/>
      <c r="H96" s="39"/>
      <c r="I96" s="39"/>
      <c r="J96" s="39"/>
      <c r="K96" s="35"/>
      <c r="L96" s="35"/>
      <c r="M96" s="35"/>
      <c r="N96" s="35"/>
      <c r="O96" s="35"/>
      <c r="P96" s="35"/>
      <c r="T96" s="56">
        <f>SUM(T94:T95)</f>
        <v>-29310</v>
      </c>
    </row>
    <row r="97" spans="2:16" ht="12">
      <c r="B97" s="35"/>
      <c r="C97" s="35"/>
      <c r="D97" s="39"/>
      <c r="E97" s="39"/>
      <c r="F97" s="39"/>
      <c r="G97" s="39"/>
      <c r="H97" s="52"/>
      <c r="I97" s="39"/>
      <c r="J97" s="39"/>
      <c r="K97" s="35"/>
      <c r="L97" s="35"/>
      <c r="M97" s="35"/>
      <c r="N97" s="35"/>
      <c r="O97" s="35"/>
      <c r="P97" s="35"/>
    </row>
    <row r="98" spans="2:16" ht="12">
      <c r="B98" s="35"/>
      <c r="C98" s="35"/>
      <c r="D98" s="39"/>
      <c r="E98" s="39"/>
      <c r="F98" s="39"/>
      <c r="G98" s="39"/>
      <c r="H98" s="52"/>
      <c r="I98" s="39"/>
      <c r="J98" s="39"/>
      <c r="K98" s="35"/>
      <c r="L98" s="35"/>
      <c r="M98" s="35"/>
      <c r="N98" s="35"/>
      <c r="O98" s="35"/>
      <c r="P98" s="35"/>
    </row>
    <row r="99" spans="1:2" ht="12">
      <c r="A99" s="33" t="s">
        <v>139</v>
      </c>
      <c r="B99" s="33" t="s">
        <v>138</v>
      </c>
    </row>
    <row r="100" spans="2:20" ht="24.75" customHeight="1">
      <c r="B100" s="88" t="s">
        <v>137</v>
      </c>
      <c r="C100" s="86"/>
      <c r="D100" s="86"/>
      <c r="E100" s="86"/>
      <c r="F100" s="86"/>
      <c r="G100" s="86"/>
      <c r="H100" s="86"/>
      <c r="I100" s="86"/>
      <c r="J100" s="86"/>
      <c r="K100" s="86"/>
      <c r="L100" s="86"/>
      <c r="M100" s="86"/>
      <c r="N100" s="86"/>
      <c r="O100" s="86"/>
      <c r="P100" s="86"/>
      <c r="Q100" s="86"/>
      <c r="R100" s="86"/>
      <c r="S100" s="86"/>
      <c r="T100" s="86"/>
    </row>
    <row r="103" spans="1:2" ht="12">
      <c r="A103" s="33" t="s">
        <v>136</v>
      </c>
      <c r="B103" s="33" t="s">
        <v>184</v>
      </c>
    </row>
    <row r="104" spans="2:20" ht="26.25" customHeight="1">
      <c r="B104" s="97" t="s">
        <v>235</v>
      </c>
      <c r="C104" s="93"/>
      <c r="D104" s="93"/>
      <c r="E104" s="93"/>
      <c r="F104" s="93"/>
      <c r="G104" s="93"/>
      <c r="H104" s="93"/>
      <c r="I104" s="93"/>
      <c r="J104" s="93"/>
      <c r="K104" s="93"/>
      <c r="L104" s="93"/>
      <c r="M104" s="93"/>
      <c r="N104" s="93"/>
      <c r="O104" s="93"/>
      <c r="P104" s="93"/>
      <c r="Q104" s="93"/>
      <c r="R104" s="93"/>
      <c r="S104" s="93"/>
      <c r="T104" s="93"/>
    </row>
    <row r="107" spans="1:2" ht="12">
      <c r="A107" s="33" t="s">
        <v>135</v>
      </c>
      <c r="B107" s="33" t="s">
        <v>134</v>
      </c>
    </row>
    <row r="108" ht="12">
      <c r="B108" s="34" t="s">
        <v>133</v>
      </c>
    </row>
    <row r="111" spans="1:2" ht="12">
      <c r="A111" s="33" t="s">
        <v>132</v>
      </c>
      <c r="B111" s="33" t="s">
        <v>131</v>
      </c>
    </row>
    <row r="112" ht="12">
      <c r="B112" s="34" t="s">
        <v>193</v>
      </c>
    </row>
    <row r="114" ht="12">
      <c r="H114" s="36" t="s">
        <v>27</v>
      </c>
    </row>
    <row r="116" spans="2:8" ht="12">
      <c r="B116" s="34" t="s">
        <v>130</v>
      </c>
      <c r="H116" s="40">
        <f>'[2]Mc - CL1'!$P$23</f>
        <v>5026.4908825945495</v>
      </c>
    </row>
    <row r="117" spans="2:8" ht="12">
      <c r="B117" s="34" t="s">
        <v>177</v>
      </c>
      <c r="H117" s="40">
        <v>0</v>
      </c>
    </row>
    <row r="118" spans="2:8" ht="12">
      <c r="B118" s="34" t="s">
        <v>129</v>
      </c>
      <c r="H118" s="54">
        <f>'[2]Mc - CL1'!$P$35</f>
        <v>4125</v>
      </c>
    </row>
    <row r="119" ht="12.75" thickBot="1">
      <c r="H119" s="57">
        <f>SUM(H116:H118)</f>
        <v>9151.49088259455</v>
      </c>
    </row>
    <row r="120" ht="12">
      <c r="D120" s="39"/>
    </row>
    <row r="121" ht="12">
      <c r="D121" s="47" t="s">
        <v>32</v>
      </c>
    </row>
    <row r="122" spans="1:2" ht="12">
      <c r="A122" s="33" t="s">
        <v>128</v>
      </c>
      <c r="B122" s="33" t="s">
        <v>127</v>
      </c>
    </row>
    <row r="123" ht="12">
      <c r="B123" s="34" t="s">
        <v>256</v>
      </c>
    </row>
    <row r="125" ht="12">
      <c r="H125" s="36" t="s">
        <v>27</v>
      </c>
    </row>
    <row r="127" ht="12">
      <c r="B127" s="34" t="s">
        <v>126</v>
      </c>
    </row>
    <row r="128" spans="2:8" ht="12">
      <c r="B128" s="34" t="s">
        <v>125</v>
      </c>
      <c r="H128" s="40">
        <v>200177</v>
      </c>
    </row>
    <row r="129" ht="12">
      <c r="H129" s="40"/>
    </row>
    <row r="130" spans="2:8" ht="12">
      <c r="B130" s="34" t="s">
        <v>124</v>
      </c>
      <c r="H130" s="40">
        <f>'[1]Mycom - Note'!$X$600/1000</f>
        <v>0</v>
      </c>
    </row>
    <row r="131" ht="12">
      <c r="H131" s="54"/>
    </row>
    <row r="132" ht="12.75" thickBot="1">
      <c r="H132" s="58">
        <f>SUM(H128:H131)</f>
        <v>200177</v>
      </c>
    </row>
    <row r="135" spans="1:2" ht="12">
      <c r="A135" s="33" t="s">
        <v>123</v>
      </c>
      <c r="B135" s="48" t="s">
        <v>122</v>
      </c>
    </row>
    <row r="136" spans="2:20" s="74" customFormat="1" ht="35.25" customHeight="1">
      <c r="B136" s="92" t="s">
        <v>263</v>
      </c>
      <c r="C136" s="93"/>
      <c r="D136" s="93"/>
      <c r="E136" s="93"/>
      <c r="F136" s="93"/>
      <c r="G136" s="93"/>
      <c r="H136" s="93"/>
      <c r="I136" s="93"/>
      <c r="J136" s="93"/>
      <c r="K136" s="93"/>
      <c r="L136" s="93"/>
      <c r="M136" s="93"/>
      <c r="N136" s="93"/>
      <c r="O136" s="93"/>
      <c r="P136" s="93"/>
      <c r="Q136" s="93"/>
      <c r="R136" s="93"/>
      <c r="S136" s="93"/>
      <c r="T136" s="93"/>
    </row>
    <row r="137" spans="2:20" ht="12">
      <c r="B137" s="73"/>
      <c r="C137" s="73"/>
      <c r="D137" s="73"/>
      <c r="E137" s="73"/>
      <c r="F137" s="73"/>
      <c r="G137" s="73"/>
      <c r="H137" s="73"/>
      <c r="I137" s="73"/>
      <c r="J137" s="73"/>
      <c r="K137" s="73"/>
      <c r="L137" s="73"/>
      <c r="M137" s="73"/>
      <c r="N137" s="73"/>
      <c r="O137" s="73"/>
      <c r="P137" s="73"/>
      <c r="Q137" s="73"/>
      <c r="R137" s="73"/>
      <c r="S137" s="73"/>
      <c r="T137" s="73"/>
    </row>
    <row r="138" spans="2:20" ht="24.75" customHeight="1">
      <c r="B138" s="92" t="s">
        <v>267</v>
      </c>
      <c r="C138" s="93"/>
      <c r="D138" s="93"/>
      <c r="E138" s="93"/>
      <c r="F138" s="93"/>
      <c r="G138" s="93"/>
      <c r="H138" s="93"/>
      <c r="I138" s="93"/>
      <c r="J138" s="93"/>
      <c r="K138" s="93"/>
      <c r="L138" s="93"/>
      <c r="M138" s="93"/>
      <c r="N138" s="93"/>
      <c r="O138" s="93"/>
      <c r="P138" s="93"/>
      <c r="Q138" s="93"/>
      <c r="R138" s="93"/>
      <c r="S138" s="93"/>
      <c r="T138" s="93"/>
    </row>
    <row r="140" spans="1:2" ht="12">
      <c r="A140" s="33" t="s">
        <v>121</v>
      </c>
      <c r="B140" s="48" t="s">
        <v>265</v>
      </c>
    </row>
    <row r="141" spans="1:20" s="74" customFormat="1" ht="24" customHeight="1">
      <c r="A141" s="75"/>
      <c r="B141" s="92" t="s">
        <v>264</v>
      </c>
      <c r="C141" s="93"/>
      <c r="D141" s="93"/>
      <c r="E141" s="93"/>
      <c r="F141" s="93"/>
      <c r="G141" s="93"/>
      <c r="H141" s="93"/>
      <c r="I141" s="93"/>
      <c r="J141" s="93"/>
      <c r="K141" s="93"/>
      <c r="L141" s="93"/>
      <c r="M141" s="93"/>
      <c r="N141" s="93"/>
      <c r="O141" s="93"/>
      <c r="P141" s="93"/>
      <c r="Q141" s="93"/>
      <c r="R141" s="93"/>
      <c r="S141" s="93"/>
      <c r="T141" s="93"/>
    </row>
    <row r="142" spans="1:10" ht="12">
      <c r="A142" s="59"/>
      <c r="C142" s="60"/>
      <c r="D142" s="61"/>
      <c r="E142" s="61"/>
      <c r="F142" s="61" t="s">
        <v>32</v>
      </c>
      <c r="G142" s="61"/>
      <c r="H142" s="61"/>
      <c r="I142" s="61"/>
      <c r="J142" s="61"/>
    </row>
    <row r="144" spans="1:2" ht="12">
      <c r="A144" s="33" t="s">
        <v>120</v>
      </c>
      <c r="B144" s="33" t="s">
        <v>119</v>
      </c>
    </row>
    <row r="145" spans="2:20" ht="24.75" customHeight="1">
      <c r="B145" s="89" t="s">
        <v>187</v>
      </c>
      <c r="C145" s="86"/>
      <c r="D145" s="86"/>
      <c r="E145" s="86"/>
      <c r="F145" s="86"/>
      <c r="G145" s="86"/>
      <c r="H145" s="86"/>
      <c r="I145" s="86"/>
      <c r="J145" s="86"/>
      <c r="K145" s="86"/>
      <c r="L145" s="86"/>
      <c r="M145" s="86"/>
      <c r="N145" s="86"/>
      <c r="O145" s="86"/>
      <c r="P145" s="86"/>
      <c r="Q145" s="86"/>
      <c r="R145" s="86"/>
      <c r="S145" s="86"/>
      <c r="T145" s="86"/>
    </row>
    <row r="148" spans="1:2" ht="12">
      <c r="A148" s="33" t="s">
        <v>118</v>
      </c>
      <c r="B148" s="33" t="s">
        <v>117</v>
      </c>
    </row>
    <row r="149" ht="12">
      <c r="B149" s="34" t="s">
        <v>94</v>
      </c>
    </row>
    <row r="152" spans="1:2" ht="12">
      <c r="A152" s="33" t="s">
        <v>116</v>
      </c>
      <c r="B152" s="33" t="s">
        <v>10</v>
      </c>
    </row>
    <row r="153" spans="3:10" ht="12">
      <c r="C153" s="62"/>
      <c r="J153" s="36" t="s">
        <v>108</v>
      </c>
    </row>
    <row r="154" spans="8:10" ht="12">
      <c r="H154" s="36" t="s">
        <v>108</v>
      </c>
      <c r="J154" s="36" t="s">
        <v>107</v>
      </c>
    </row>
    <row r="155" spans="8:10" ht="12">
      <c r="H155" s="36" t="s">
        <v>48</v>
      </c>
      <c r="J155" s="36" t="s">
        <v>106</v>
      </c>
    </row>
    <row r="156" spans="8:10" ht="12">
      <c r="H156" s="63" t="s">
        <v>194</v>
      </c>
      <c r="J156" s="63" t="s">
        <v>194</v>
      </c>
    </row>
    <row r="157" spans="8:10" ht="12">
      <c r="H157" s="36" t="s">
        <v>27</v>
      </c>
      <c r="J157" s="36" t="s">
        <v>27</v>
      </c>
    </row>
    <row r="159" spans="2:10" ht="12">
      <c r="B159" s="34" t="s">
        <v>254</v>
      </c>
      <c r="H159" s="38">
        <f>J159-0</f>
        <v>-931.415</v>
      </c>
      <c r="J159" s="40">
        <f>'[2]Mc - PL'!$Z$30</f>
        <v>-931.415</v>
      </c>
    </row>
    <row r="160" spans="2:10" ht="12">
      <c r="B160" s="34" t="s">
        <v>180</v>
      </c>
      <c r="H160" s="54">
        <f>J160-13</f>
        <v>13.495000000000001</v>
      </c>
      <c r="J160" s="54">
        <f>'[2]Mc - PL'!$Z$31</f>
        <v>26.495</v>
      </c>
    </row>
    <row r="161" spans="8:10" ht="12">
      <c r="H161" s="40">
        <f>SUM(H159:H160)</f>
        <v>-917.92</v>
      </c>
      <c r="J161" s="40">
        <f>SUM(J159:J160)</f>
        <v>-904.92</v>
      </c>
    </row>
    <row r="162" spans="2:10" ht="12">
      <c r="B162" s="34" t="s">
        <v>115</v>
      </c>
      <c r="H162" s="54">
        <v>0</v>
      </c>
      <c r="J162" s="54">
        <v>0</v>
      </c>
    </row>
    <row r="163" spans="8:10" ht="12.75" thickBot="1">
      <c r="H163" s="64">
        <f>SUM(H161:H162)</f>
        <v>-917.92</v>
      </c>
      <c r="J163" s="64">
        <f>SUM(J161:J162)</f>
        <v>-904.92</v>
      </c>
    </row>
    <row r="165" spans="2:20" ht="26.25" customHeight="1">
      <c r="B165" s="89" t="s">
        <v>181</v>
      </c>
      <c r="C165" s="86"/>
      <c r="D165" s="86"/>
      <c r="E165" s="86"/>
      <c r="F165" s="86"/>
      <c r="G165" s="86"/>
      <c r="H165" s="86"/>
      <c r="I165" s="86"/>
      <c r="J165" s="86"/>
      <c r="K165" s="86"/>
      <c r="L165" s="86"/>
      <c r="M165" s="86"/>
      <c r="N165" s="86"/>
      <c r="O165" s="86"/>
      <c r="P165" s="86"/>
      <c r="Q165" s="86"/>
      <c r="R165" s="86"/>
      <c r="S165" s="86"/>
      <c r="T165" s="86"/>
    </row>
    <row r="168" spans="1:9" ht="12">
      <c r="A168" s="33" t="s">
        <v>114</v>
      </c>
      <c r="B168" s="33" t="s">
        <v>113</v>
      </c>
      <c r="D168" s="35"/>
      <c r="E168" s="34"/>
      <c r="F168" s="35"/>
      <c r="G168" s="34"/>
      <c r="H168" s="35"/>
      <c r="I168" s="34"/>
    </row>
    <row r="169" spans="2:20" ht="12.75" customHeight="1">
      <c r="B169" s="89" t="s">
        <v>112</v>
      </c>
      <c r="C169" s="86"/>
      <c r="D169" s="86"/>
      <c r="E169" s="86"/>
      <c r="F169" s="86"/>
      <c r="G169" s="86"/>
      <c r="H169" s="86"/>
      <c r="I169" s="86"/>
      <c r="J169" s="86"/>
      <c r="K169" s="86"/>
      <c r="L169" s="86"/>
      <c r="M169" s="86"/>
      <c r="N169" s="86"/>
      <c r="O169" s="86"/>
      <c r="P169" s="86"/>
      <c r="Q169" s="86"/>
      <c r="R169" s="86"/>
      <c r="S169" s="86"/>
      <c r="T169" s="86"/>
    </row>
    <row r="170" ht="12">
      <c r="D170" s="47" t="s">
        <v>32</v>
      </c>
    </row>
    <row r="172" spans="1:2" ht="12">
      <c r="A172" s="33" t="s">
        <v>111</v>
      </c>
      <c r="B172" s="33" t="s">
        <v>110</v>
      </c>
    </row>
    <row r="173" ht="12">
      <c r="B173" s="34" t="s">
        <v>109</v>
      </c>
    </row>
    <row r="175" ht="12">
      <c r="J175" s="36" t="s">
        <v>108</v>
      </c>
    </row>
    <row r="176" spans="8:10" ht="12">
      <c r="H176" s="36" t="s">
        <v>51</v>
      </c>
      <c r="J176" s="36" t="s">
        <v>107</v>
      </c>
    </row>
    <row r="177" spans="8:10" ht="12">
      <c r="H177" s="36" t="s">
        <v>48</v>
      </c>
      <c r="J177" s="36" t="s">
        <v>106</v>
      </c>
    </row>
    <row r="178" spans="8:10" ht="12">
      <c r="H178" s="63" t="s">
        <v>194</v>
      </c>
      <c r="J178" s="63" t="s">
        <v>194</v>
      </c>
    </row>
    <row r="179" spans="8:10" ht="12">
      <c r="H179" s="36" t="s">
        <v>27</v>
      </c>
      <c r="J179" s="36" t="s">
        <v>27</v>
      </c>
    </row>
    <row r="181" spans="2:3" ht="12">
      <c r="B181" s="36" t="s">
        <v>76</v>
      </c>
      <c r="C181" s="34" t="s">
        <v>105</v>
      </c>
    </row>
    <row r="182" spans="3:10" ht="12">
      <c r="C182" s="65" t="s">
        <v>104</v>
      </c>
      <c r="H182" s="40">
        <v>0</v>
      </c>
      <c r="J182" s="40">
        <v>0</v>
      </c>
    </row>
    <row r="183" spans="3:10" ht="12">
      <c r="C183" s="65" t="s">
        <v>103</v>
      </c>
      <c r="H183" s="40">
        <v>0</v>
      </c>
      <c r="J183" s="40">
        <v>0</v>
      </c>
    </row>
    <row r="184" spans="3:10" ht="12">
      <c r="C184" s="65" t="s">
        <v>102</v>
      </c>
      <c r="H184" s="40">
        <v>0</v>
      </c>
      <c r="J184" s="40">
        <v>0</v>
      </c>
    </row>
    <row r="186" spans="2:3" ht="12">
      <c r="B186" s="36" t="s">
        <v>96</v>
      </c>
      <c r="C186" s="34" t="s">
        <v>249</v>
      </c>
    </row>
    <row r="187" spans="3:10" ht="12">
      <c r="C187" s="65" t="s">
        <v>101</v>
      </c>
      <c r="H187" s="40">
        <v>0</v>
      </c>
      <c r="J187" s="40">
        <v>0</v>
      </c>
    </row>
    <row r="188" spans="3:10" ht="12">
      <c r="C188" s="65" t="s">
        <v>229</v>
      </c>
      <c r="H188" s="40"/>
      <c r="J188" s="40"/>
    </row>
    <row r="189" spans="3:10" ht="12">
      <c r="C189" s="65" t="s">
        <v>231</v>
      </c>
      <c r="H189" s="40"/>
      <c r="J189" s="40"/>
    </row>
    <row r="190" spans="3:10" ht="12">
      <c r="C190" s="65" t="s">
        <v>230</v>
      </c>
      <c r="H190" s="40">
        <v>0</v>
      </c>
      <c r="J190" s="40">
        <v>0</v>
      </c>
    </row>
    <row r="191" spans="3:10" ht="12">
      <c r="C191" s="65" t="s">
        <v>100</v>
      </c>
      <c r="H191" s="40"/>
      <c r="J191" s="40"/>
    </row>
    <row r="192" spans="3:10" ht="12">
      <c r="C192" s="65" t="s">
        <v>99</v>
      </c>
      <c r="H192" s="40">
        <v>0</v>
      </c>
      <c r="J192" s="40">
        <v>0</v>
      </c>
    </row>
    <row r="195" spans="1:3" ht="12">
      <c r="A195" s="33" t="s">
        <v>98</v>
      </c>
      <c r="B195" s="36" t="s">
        <v>76</v>
      </c>
      <c r="C195" s="33" t="s">
        <v>97</v>
      </c>
    </row>
    <row r="196" spans="2:20" ht="72" customHeight="1">
      <c r="B196" s="76" t="s">
        <v>185</v>
      </c>
      <c r="C196" s="92" t="s">
        <v>270</v>
      </c>
      <c r="D196" s="92"/>
      <c r="E196" s="92"/>
      <c r="F196" s="92"/>
      <c r="G196" s="92"/>
      <c r="H196" s="92"/>
      <c r="I196" s="92"/>
      <c r="J196" s="92"/>
      <c r="K196" s="95"/>
      <c r="L196" s="95"/>
      <c r="M196" s="95"/>
      <c r="N196" s="95"/>
      <c r="O196" s="95"/>
      <c r="P196" s="95"/>
      <c r="Q196" s="95"/>
      <c r="R196" s="95"/>
      <c r="S196" s="95"/>
      <c r="T196" s="95"/>
    </row>
    <row r="197" spans="2:10" ht="12">
      <c r="B197" s="76"/>
      <c r="C197" s="66"/>
      <c r="D197" s="66"/>
      <c r="E197" s="66"/>
      <c r="F197" s="66"/>
      <c r="G197" s="66"/>
      <c r="H197" s="66"/>
      <c r="I197" s="66"/>
      <c r="J197" s="66"/>
    </row>
    <row r="198" spans="2:20" ht="36.75" customHeight="1">
      <c r="B198" s="76" t="s">
        <v>239</v>
      </c>
      <c r="C198" s="92" t="s">
        <v>268</v>
      </c>
      <c r="D198" s="93"/>
      <c r="E198" s="93"/>
      <c r="F198" s="93"/>
      <c r="G198" s="93"/>
      <c r="H198" s="93"/>
      <c r="I198" s="93"/>
      <c r="J198" s="93"/>
      <c r="K198" s="93"/>
      <c r="L198" s="93"/>
      <c r="M198" s="93"/>
      <c r="N198" s="93"/>
      <c r="O198" s="93"/>
      <c r="P198" s="93"/>
      <c r="Q198" s="93"/>
      <c r="R198" s="93"/>
      <c r="S198" s="93"/>
      <c r="T198" s="93"/>
    </row>
    <row r="199" spans="2:20" ht="12">
      <c r="B199" s="76"/>
      <c r="C199" s="66"/>
      <c r="D199" s="73"/>
      <c r="E199" s="73"/>
      <c r="F199" s="73"/>
      <c r="G199" s="73"/>
      <c r="H199" s="73"/>
      <c r="I199" s="73"/>
      <c r="J199" s="73"/>
      <c r="K199" s="73"/>
      <c r="L199" s="73"/>
      <c r="M199" s="73"/>
      <c r="N199" s="73"/>
      <c r="O199" s="73"/>
      <c r="P199" s="73"/>
      <c r="Q199" s="73"/>
      <c r="R199" s="73"/>
      <c r="S199" s="73"/>
      <c r="T199" s="73"/>
    </row>
    <row r="200" spans="2:20" ht="61.5" customHeight="1">
      <c r="B200" s="76" t="s">
        <v>266</v>
      </c>
      <c r="C200" s="92" t="s">
        <v>269</v>
      </c>
      <c r="D200" s="93"/>
      <c r="E200" s="93"/>
      <c r="F200" s="93"/>
      <c r="G200" s="93"/>
      <c r="H200" s="93"/>
      <c r="I200" s="93"/>
      <c r="J200" s="93"/>
      <c r="K200" s="93"/>
      <c r="L200" s="93"/>
      <c r="M200" s="93"/>
      <c r="N200" s="93"/>
      <c r="O200" s="93"/>
      <c r="P200" s="93"/>
      <c r="Q200" s="93"/>
      <c r="R200" s="93"/>
      <c r="S200" s="93"/>
      <c r="T200" s="93"/>
    </row>
    <row r="201" spans="2:10" ht="12">
      <c r="B201" s="49"/>
      <c r="C201" s="66"/>
      <c r="D201" s="66"/>
      <c r="E201" s="66"/>
      <c r="F201" s="66"/>
      <c r="G201" s="66"/>
      <c r="H201" s="66"/>
      <c r="I201" s="66"/>
      <c r="J201" s="66"/>
    </row>
    <row r="202" spans="2:3" ht="12">
      <c r="B202" s="33" t="s">
        <v>96</v>
      </c>
      <c r="C202" s="33" t="s">
        <v>95</v>
      </c>
    </row>
    <row r="203" ht="12">
      <c r="C203" s="34" t="s">
        <v>94</v>
      </c>
    </row>
    <row r="206" spans="1:2" ht="12">
      <c r="A206" s="33" t="s">
        <v>93</v>
      </c>
      <c r="B206" s="33" t="s">
        <v>92</v>
      </c>
    </row>
    <row r="207" ht="12">
      <c r="B207" s="34" t="s">
        <v>91</v>
      </c>
    </row>
    <row r="209" ht="12">
      <c r="H209" s="36" t="s">
        <v>90</v>
      </c>
    </row>
    <row r="210" ht="12">
      <c r="H210" s="63" t="s">
        <v>194</v>
      </c>
    </row>
    <row r="211" ht="12">
      <c r="H211" s="36" t="s">
        <v>27</v>
      </c>
    </row>
    <row r="212" ht="12">
      <c r="B212" s="33"/>
    </row>
    <row r="213" spans="3:8" ht="12">
      <c r="C213" s="34" t="s">
        <v>89</v>
      </c>
      <c r="H213" s="40">
        <f>-('[2]Mc - BS'!$Z$69+'[2]Mc - BS'!$Z$70+'[2]Mc - BS'!$Z$71+'[2]Mc - BS'!$Z$72+'[2]Mc - BS'!$Z$73+'[2]Mc - BS'!$Z$74+'[2]Mc - BS'!$Z$75)/1000</f>
        <v>606201.3923563218</v>
      </c>
    </row>
    <row r="214" spans="3:8" ht="12">
      <c r="C214" s="34" t="s">
        <v>88</v>
      </c>
      <c r="H214" s="54">
        <f>-('[2]Mc - BS'!$Z$77+'[2]Mc - BS'!$Z$78+'[2]Mc - BS'!$Z$79)/1000</f>
        <v>35183.765</v>
      </c>
    </row>
    <row r="215" ht="12.75" thickBot="1">
      <c r="H215" s="64">
        <f>SUM(H213:H214)</f>
        <v>641385.1573563218</v>
      </c>
    </row>
    <row r="216" ht="12">
      <c r="D216" s="39"/>
    </row>
    <row r="217" ht="12">
      <c r="B217" s="34" t="s">
        <v>186</v>
      </c>
    </row>
    <row r="218" spans="2:20" ht="12">
      <c r="B218" s="92" t="s">
        <v>257</v>
      </c>
      <c r="C218" s="93"/>
      <c r="D218" s="93"/>
      <c r="E218" s="93"/>
      <c r="F218" s="93"/>
      <c r="G218" s="93"/>
      <c r="H218" s="93"/>
      <c r="I218" s="93"/>
      <c r="J218" s="93"/>
      <c r="K218" s="93"/>
      <c r="L218" s="93"/>
      <c r="M218" s="93"/>
      <c r="N218" s="93"/>
      <c r="O218" s="93"/>
      <c r="P218" s="93"/>
      <c r="Q218" s="93"/>
      <c r="R218" s="93"/>
      <c r="S218" s="93"/>
      <c r="T218" s="93"/>
    </row>
    <row r="221" spans="1:2" ht="12">
      <c r="A221" s="33" t="s">
        <v>87</v>
      </c>
      <c r="B221" s="33" t="s">
        <v>86</v>
      </c>
    </row>
    <row r="222" ht="12">
      <c r="B222" s="34" t="s">
        <v>85</v>
      </c>
    </row>
    <row r="225" spans="1:20" ht="24.75" customHeight="1">
      <c r="A225" s="67" t="s">
        <v>84</v>
      </c>
      <c r="B225" s="96" t="s">
        <v>83</v>
      </c>
      <c r="C225" s="86"/>
      <c r="D225" s="86"/>
      <c r="E225" s="86"/>
      <c r="F225" s="86"/>
      <c r="G225" s="86"/>
      <c r="H225" s="86"/>
      <c r="I225" s="86"/>
      <c r="J225" s="86"/>
      <c r="K225" s="86"/>
      <c r="L225" s="86"/>
      <c r="M225" s="86"/>
      <c r="N225" s="86"/>
      <c r="O225" s="86"/>
      <c r="P225" s="86"/>
      <c r="Q225" s="86"/>
      <c r="R225" s="86"/>
      <c r="S225" s="86"/>
      <c r="T225" s="86"/>
    </row>
    <row r="226" spans="2:9" ht="12">
      <c r="B226" s="34" t="s">
        <v>82</v>
      </c>
      <c r="D226" s="35"/>
      <c r="E226" s="34"/>
      <c r="F226" s="35"/>
      <c r="G226" s="34"/>
      <c r="H226" s="35"/>
      <c r="I226" s="34"/>
    </row>
    <row r="228" ht="12">
      <c r="D228" s="47" t="s">
        <v>32</v>
      </c>
    </row>
    <row r="229" spans="1:2" ht="12">
      <c r="A229" s="67" t="s">
        <v>81</v>
      </c>
      <c r="B229" s="33" t="s">
        <v>80</v>
      </c>
    </row>
    <row r="230" ht="12">
      <c r="B230" s="34" t="s">
        <v>79</v>
      </c>
    </row>
    <row r="233" spans="1:2" ht="12">
      <c r="A233" s="67" t="s">
        <v>78</v>
      </c>
      <c r="B233" s="33" t="s">
        <v>36</v>
      </c>
    </row>
    <row r="234" spans="5:18" ht="12">
      <c r="E234" s="62"/>
      <c r="G234" s="62"/>
      <c r="H234" s="94" t="s">
        <v>77</v>
      </c>
      <c r="I234" s="94"/>
      <c r="J234" s="94"/>
      <c r="K234" s="62"/>
      <c r="L234" s="62"/>
      <c r="M234" s="62"/>
      <c r="N234" s="62"/>
      <c r="O234" s="62"/>
      <c r="P234" s="94" t="s">
        <v>250</v>
      </c>
      <c r="Q234" s="94"/>
      <c r="R234" s="94"/>
    </row>
    <row r="235" spans="8:18" ht="12">
      <c r="H235" s="63" t="s">
        <v>194</v>
      </c>
      <c r="J235" s="63" t="s">
        <v>171</v>
      </c>
      <c r="P235" s="63" t="s">
        <v>194</v>
      </c>
      <c r="Q235" s="35"/>
      <c r="R235" s="63" t="s">
        <v>171</v>
      </c>
    </row>
    <row r="236" spans="8:18" ht="12">
      <c r="H236" s="36"/>
      <c r="J236" s="36"/>
      <c r="P236" s="36"/>
      <c r="R236" s="36"/>
    </row>
    <row r="237" spans="2:3" ht="12">
      <c r="B237" s="49" t="s">
        <v>76</v>
      </c>
      <c r="C237" s="34" t="s">
        <v>75</v>
      </c>
    </row>
    <row r="239" spans="3:18" ht="12">
      <c r="C239" s="90" t="s">
        <v>210</v>
      </c>
      <c r="D239" s="86"/>
      <c r="G239" s="69"/>
      <c r="H239" s="68">
        <f>PL!C36</f>
        <v>-22235.369164985874</v>
      </c>
      <c r="J239" s="68">
        <f>PL!E36</f>
        <v>-14957</v>
      </c>
      <c r="P239" s="68">
        <f>PL!G36</f>
        <v>-44477.369164985874</v>
      </c>
      <c r="R239" s="68">
        <f>PL!I36</f>
        <v>-29310</v>
      </c>
    </row>
    <row r="240" spans="3:18" ht="12">
      <c r="C240" s="44" t="s">
        <v>225</v>
      </c>
      <c r="G240" s="69"/>
      <c r="H240" s="68"/>
      <c r="J240" s="68"/>
      <c r="P240" s="68"/>
      <c r="R240" s="68"/>
    </row>
    <row r="241" spans="3:18" ht="12">
      <c r="C241" s="65" t="s">
        <v>226</v>
      </c>
      <c r="G241" s="69"/>
      <c r="H241" s="68">
        <f>'BS'!C44</f>
        <v>392683.0748735633</v>
      </c>
      <c r="J241" s="68">
        <v>392683</v>
      </c>
      <c r="P241" s="68">
        <f>'BS'!C44</f>
        <v>392683.0748735633</v>
      </c>
      <c r="R241" s="68">
        <v>392683</v>
      </c>
    </row>
    <row r="242" spans="3:18" ht="12">
      <c r="C242" s="44" t="s">
        <v>227</v>
      </c>
      <c r="G242" s="69"/>
      <c r="H242" s="68"/>
      <c r="J242" s="68"/>
      <c r="P242" s="68"/>
      <c r="R242" s="68"/>
    </row>
    <row r="243" spans="3:18" ht="12">
      <c r="C243" s="91" t="s">
        <v>228</v>
      </c>
      <c r="D243" s="86"/>
      <c r="E243" s="39"/>
      <c r="G243" s="39"/>
      <c r="H243" s="40">
        <v>0</v>
      </c>
      <c r="I243" s="39"/>
      <c r="J243" s="40">
        <v>0</v>
      </c>
      <c r="P243" s="40">
        <v>0</v>
      </c>
      <c r="R243" s="40">
        <v>0</v>
      </c>
    </row>
    <row r="244" spans="3:18" ht="12">
      <c r="C244" s="44" t="s">
        <v>74</v>
      </c>
      <c r="G244" s="69"/>
      <c r="H244" s="70">
        <f>(H239/H241)*100</f>
        <v>-5.6624210687321455</v>
      </c>
      <c r="J244" s="70">
        <f>(J239/J241)*100</f>
        <v>-3.808924756100977</v>
      </c>
      <c r="P244" s="70">
        <f>(P239/P241)*100</f>
        <v>-11.326530734564194</v>
      </c>
      <c r="R244" s="70">
        <f>(R239/R241)*100</f>
        <v>-7.464035876266608</v>
      </c>
    </row>
    <row r="246" spans="2:18" ht="12">
      <c r="B246" s="34" t="s">
        <v>96</v>
      </c>
      <c r="C246" s="34" t="s">
        <v>73</v>
      </c>
      <c r="H246" s="71" t="s">
        <v>33</v>
      </c>
      <c r="J246" s="71" t="s">
        <v>33</v>
      </c>
      <c r="P246" s="71" t="s">
        <v>33</v>
      </c>
      <c r="R246" s="71" t="s">
        <v>33</v>
      </c>
    </row>
    <row r="250" ht="12">
      <c r="C250" s="44"/>
    </row>
    <row r="252" ht="12">
      <c r="A252" s="34" t="s">
        <v>189</v>
      </c>
    </row>
    <row r="253" ht="12">
      <c r="A253" s="33" t="s">
        <v>31</v>
      </c>
    </row>
    <row r="256" ht="12">
      <c r="A256" s="34" t="s">
        <v>72</v>
      </c>
    </row>
    <row r="257" ht="12">
      <c r="A257" s="34" t="s">
        <v>71</v>
      </c>
    </row>
    <row r="259" ht="12">
      <c r="A259" s="34" t="s">
        <v>70</v>
      </c>
    </row>
    <row r="260" spans="1:4" ht="12">
      <c r="A260" s="34" t="s">
        <v>271</v>
      </c>
      <c r="D260" s="47" t="s">
        <v>32</v>
      </c>
    </row>
  </sheetData>
  <sheetProtection password="CE20" sheet="1" objects="1" scenarios="1"/>
  <mergeCells count="26">
    <mergeCell ref="B48:T48"/>
    <mergeCell ref="B52:T52"/>
    <mergeCell ref="B100:T100"/>
    <mergeCell ref="B225:T225"/>
    <mergeCell ref="B138:T138"/>
    <mergeCell ref="C198:T198"/>
    <mergeCell ref="B104:T104"/>
    <mergeCell ref="C200:T200"/>
    <mergeCell ref="B136:T136"/>
    <mergeCell ref="C239:D239"/>
    <mergeCell ref="C243:D243"/>
    <mergeCell ref="B141:T141"/>
    <mergeCell ref="B145:T145"/>
    <mergeCell ref="H234:J234"/>
    <mergeCell ref="P234:R234"/>
    <mergeCell ref="B165:T165"/>
    <mergeCell ref="B169:T169"/>
    <mergeCell ref="C196:T196"/>
    <mergeCell ref="B218:T218"/>
    <mergeCell ref="B47:T47"/>
    <mergeCell ref="A24:T24"/>
    <mergeCell ref="B30:T30"/>
    <mergeCell ref="B32:T32"/>
    <mergeCell ref="B44:T44"/>
    <mergeCell ref="B43:T43"/>
    <mergeCell ref="B36:T36"/>
  </mergeCells>
  <printOptions/>
  <pageMargins left="1" right="1" top="1" bottom="1" header="0.5" footer="0.5"/>
  <pageSetup firstPageNumber="6" useFirstPageNumber="1" horizontalDpi="600" verticalDpi="600" orientation="portrait" paperSize="9" scale="78" r:id="rId1"/>
  <headerFooter alignWithMargins="0">
    <oddFooter>&amp;C
</oddFooter>
  </headerFooter>
  <rowBreaks count="4" manualBreakCount="4">
    <brk id="58" max="255" man="1"/>
    <brk id="121" max="19" man="1"/>
    <brk id="171" max="19" man="1"/>
    <brk id="22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OLYMPIA INDUSTRIES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Mycom Berhad</cp:lastModifiedBy>
  <cp:lastPrinted>2004-02-13T09:24:24Z</cp:lastPrinted>
  <dcterms:created xsi:type="dcterms:W3CDTF">2003-07-11T03:55:57Z</dcterms:created>
  <dcterms:modified xsi:type="dcterms:W3CDTF">2003-11-13T01:39:18Z</dcterms:modified>
  <cp:category/>
  <cp:version/>
  <cp:contentType/>
  <cp:contentStatus/>
</cp:coreProperties>
</file>